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<sst xmlns="http://schemas.openxmlformats.org/spreadsheetml/2006/main" count="185" uniqueCount="178">
  <si>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</si>
  <si>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</si>
  <si>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БЕЗВОЗМЕЗДНЫЕ ПОСТУПЛЕНИЯ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</si>
  <si>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</si>
  <si>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</si>
  <si>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</si>
  <si>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</si>
  <si>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</si>
  <si>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Налог на доходы физических лиц</t>
  </si>
  <si>
    <t>ПРОЧИЕ НЕНАЛОГОВЫЕ ДОХОДЫ</t>
  </si>
  <si>
    <t>Прочие доходы от компенсации затрат государства</t>
  </si>
  <si>
    <t>ДОХОДЫ ОТ ОКАЗАНИЯ ПЛАТНЫХ УСЛУГ (РАБОТ) И КОМПЕНСАЦИИ ЗАТРАТ ГОСУДАРСТВА</t>
  </si>
  <si>
    <t>БЕЗВОЗМЕЗДНЫЕ ПОСТУПЛЕНИЯ</t>
  </si>
  <si>
    <t>Денежные взыскания (штрафы) за нарушение законодательства о налогах и сборах</t>
  </si>
  <si>
    <t>Дотации бюджетам на поддержку мер по обеспечению сбалансированности бюджетов</t>
  </si>
  <si>
    <t>Единый налог на вмененный доход для отдельных видов деятельности (за налоговые периоды, истекшие до 1 января 2011 года)</t>
  </si>
  <si>
    <t>Дотации на выравнивание бюджетной обеспеченности</t>
  </si>
  <si>
    <t>Доходы от продажи земельных участков, находящихся в государственной и муниципальной собственности</t>
  </si>
  <si>
    <t>Земельный налог (по обязательствам, возникшим до 1 января 2006 года)</t>
  </si>
  <si>
    <t>Доля, %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</si>
  <si>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</si>
  <si>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</si>
  <si>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</si>
  <si>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Налоги на имущество</t>
  </si>
  <si>
    <t>ЗАДОЛЖЕННОСТЬ И ПЕРЕРАСЧЕТЫ ПО ОТМЕНЕННЫМ НАЛОГАМ, СБОРАМ И ИНЫМ ОБЯЗАТЕЛЬНЫМ ПЛАТЕЖАМ</t>
  </si>
  <si>
    <t>Плата за негативное воздействие на окружающую среду</t>
  </si>
  <si>
    <t>Плата за размещение отходов производства и потребления</t>
  </si>
  <si>
    <t>Денежные взыскания (штрафы) за нарушение законодательства в области охраны окружающей среды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</si>
  <si>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</si>
  <si>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Транспортный налог</t>
  </si>
  <si>
    <t>Невыясненные поступления, зачисляемые в бюджеты муниципальных районов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</si>
  <si>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</si>
  <si>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</si>
  <si>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с организаций</t>
  </si>
  <si>
    <t>ШТРАФЫ, САНКЦИИ, ВОЗМЕЩЕНИЕ УЩЕРБА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</si>
  <si>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</si>
  <si>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ГОСУДАРСТВЕННАЯ ПОШЛИНА</t>
  </si>
  <si>
    <t>Плата за выбросы загрязняющих веществ в атмосферный воздух передвижными объектами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</si>
  <si>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</si>
  <si>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</si>
  <si>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НАЛОГИ НА СОВОКУПНЫЙ ДОХОД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</si>
  <si>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</si>
  <si>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Единый сельскохозяйственный налог (за налоговые периоды, истекшие до 1 января 2011 года)</t>
  </si>
  <si>
    <t>НАЛОГИ НА ПРИБЫЛЬ, ДОХОДЫ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</si>
  <si>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</si>
  <si>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</si>
  <si>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Темп роста к прошлому году</t>
  </si>
  <si>
    <t>Государственная пошлина по делам, рассматриваемым в судах общей юрисдикции, мировыми судьями</t>
  </si>
  <si>
    <t>Доходы - всего в том числе:</t>
  </si>
  <si>
    <t>Исполнено, %</t>
  </si>
  <si>
    <t>Налог на имущество физических лиц</t>
  </si>
  <si>
    <t>Субсидии бюджетам бюджетной системы Российской Федерации (межбюджетные субсидии)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</si>
  <si>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</si>
  <si>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</si>
  <si>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</si>
  <si>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</si>
  <si>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</si>
  <si>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</si>
  <si>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</si>
  <si>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Транспортный налог с физических лиц</t>
  </si>
  <si>
    <t>НАЛОГИ НА ИМУЩЕСТВО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</si>
  <si>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</si>
  <si>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Земельный налог</t>
  </si>
  <si>
    <t>Невыясненные поступления</t>
  </si>
  <si>
    <t>БЕЗВОЗМЕЗДНЫЕ ПОСТУПЛЕНИЯ ОТ ДРУГИХ БЮДЖЕТОВ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</si>
  <si>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</si>
  <si>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</si>
  <si>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</si>
  <si>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</si>
  <si>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</t>
  </si>
  <si>
    <t>Невыясненные поступления, зачисляемые в бюджеты сельских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</si>
  <si>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</si>
  <si>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ОСТАТКОВ СУБСИДИЙ, СУБВЕНЦИЙ И ИНЫХ МЕЖБЮДЖЕТНЫХ ТРАНСФЕРТОВ, ИМЕЮЩИХ ЦЕЛЕВОЕ НАЗНАЧЕНИЕ, ПРОШЛЫХ ЛЕТ</t>
  </si>
  <si>
    <t>Код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</si>
  <si>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</si>
  <si>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</si>
  <si>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</si>
  <si>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охране и использовании животного мира</t>
  </si>
  <si>
    <t>Транспортный налог с организаций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</si>
  <si>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</si>
  <si>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Единый сельскохозяйственный налог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</si>
  <si>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</si>
  <si>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</si>
  <si>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законодательства Российской Федерации о пожарной безопасности</t>
  </si>
  <si>
    <t>ПЛАТЕЖИ ПРИ ПОЛЬЗОВАНИИ ПРИРОДНЫМИ РЕСУРСАМИ</t>
  </si>
  <si>
    <t>Земельный налог с физических лиц</t>
  </si>
  <si>
    <t>НАЛОГОВЫЕ И НЕНАЛОГОВЫЕ ДОХОДЫ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</si>
  <si>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</si>
  <si>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</si>
  <si>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Наименование</t>
  </si>
  <si>
    <t>Назначено, тыс.руб.</t>
  </si>
  <si>
    <t>Исполнено, тыс.руб.</t>
  </si>
  <si>
    <t>за 1 квартал 2014 года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</si>
  <si>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</si>
  <si>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за 1 квартал 2015 года</t>
  </si>
  <si>
    <t>20000000000000000</t>
  </si>
  <si>
    <t>20200000000000000</t>
  </si>
  <si>
    <t>Дотации бюджетам бюджетной системы Российской Федерации</t>
  </si>
  <si>
    <t> 20201000000000151</t>
  </si>
  <si>
    <t> 20201001050002151</t>
  </si>
  <si>
    <t> 20201003050000151</t>
  </si>
  <si>
    <t>20202000000000151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</si>
  <si>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корпорации- Фонда содействия реформированию жилищно-коммунального хозяйства</t>
  </si>
  <si>
    <t> 20202088050001151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</si>
  <si>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 субъектов РФ</t>
  </si>
  <si>
    <t> 20202089050001151</t>
  </si>
  <si>
    <t>Субсидии бюджетам поселений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</si>
  <si>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 20202999100037151</t>
  </si>
  <si>
    <t>Субсидии бюджетам поселений области на капитальных ремонт и ремонт автомобильных дорог общего пользования населенных пунктов</t>
  </si>
  <si>
    <t> 20202999100038151</t>
  </si>
  <si>
    <t>Субсидии бюджетам муниципальных районов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</si>
  <si>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 20202999050039151</t>
  </si>
  <si>
    <t xml:space="preserve">Субсидии бюджетам муниципальных районов  на организацию  подвоза обучающихся к муниципальным общеобразовательным учреждениям </t>
  </si>
  <si>
    <t> 20202999050048151</t>
  </si>
  <si>
    <t>Субсидии бюджетам муниципальных районов на софинансирование мероприятий по приведению в соответствие лицензионным требованиям муниципальных общеобразовательных учреждений, муниципальных дошкольных образовательных учреждений, муниципальных учреждений дополнительного образования детей в Саратовской области</t>
  </si>
  <si>
    <t> 20202999050049151</t>
  </si>
  <si>
    <t>Субсидия бюджетам муниципальных районов области на софинансирование расходных обязательств муниципальных образований области по укреплению материально-технической базы, проведению капитального и текущего ремонта муниципальных учреждений сферы культуры в рамках реализации долгосрочной областной целевой программы «Развитие культуры» на 2013-2017 годы</t>
  </si>
  <si>
    <t> 20202999050050151</t>
  </si>
  <si>
    <t xml:space="preserve">Субвенции бюджетам бюджетной системы Российской Федерации </t>
  </si>
  <si>
    <t>20203000000000151</t>
  </si>
  <si>
    <t>Субвенции бюджетам муниципальных районов на осуществление первично-воинского учета на территориях, где отсутствуют военные комиссариаты</t>
  </si>
  <si>
    <t> 20203015050000151</t>
  </si>
  <si>
    <t>Субвенции бюджетам муниципальных районов на реализацию основных общеобразовательных программ в части финансирования расходов на ежемесячное денежное вознаграждение за классное руководство</t>
  </si>
  <si>
    <t> 20203021050000151</t>
  </si>
  <si>
    <t>Субвенции бюджетам муниципальных районов на реализацию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 за исключением расходов на содержание зданий и коммунальных расходов, осуществляемых из местных бюджетов)</t>
  </si>
  <si>
    <t xml:space="preserve"> 20203024050001151 </t>
  </si>
  <si>
    <t>Субвенция бюджетам муниципальных районов на осуществление органами местного самоуправления отдельных государственных полномочий по исполнению функций комиссий по делам несовершеннолетних и защите их прав</t>
  </si>
  <si>
    <t> 20203024050003151</t>
  </si>
  <si>
    <t>Субвенция бюджетам муниципальных районов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области кассовых выплат получателям средств областного бюджета</t>
  </si>
  <si>
    <t> 20203024050004151</t>
  </si>
  <si>
    <t>Субвенция бюджетам муниципальных районов на исполнение государственных полномочий по расчету и предоставлению дотаций поселениям</t>
  </si>
  <si>
    <t> 20203024050007151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</si>
  <si>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образованию и обеспечению деятельности административных комиссий</t>
  </si>
  <si>
    <t> 20203024050008151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</si>
  <si>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несовершеннолетних граждан</t>
  </si>
  <si>
    <t> 20203024050009151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</si>
  <si>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организации предоставления гражданам субсидий на оплату жилого помещения и коммунальных услуг</t>
  </si>
  <si>
    <t> 20203024050010151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</si>
  <si>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опеке и попечительству в отношении совершеннолетних граждан</t>
  </si>
  <si>
    <t> 20203024050011151</t>
  </si>
  <si>
    <t>Субвенция бюджетам муниципальных районов на организацию предоставления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</si>
  <si>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 20203024050012151</t>
  </si>
  <si>
    <t>Субвенция бюджетам муниципальных районов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</si>
  <si>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 20203024050014151</t>
  </si>
  <si>
    <t>Субвенция бюджетам муниципальных районов на осуществление органами местного самоуправления отдельных государственных полномочий по государственному управлению охраной труда</t>
  </si>
  <si>
    <t> 20203024050015151</t>
  </si>
  <si>
    <t>Субвенция бюджетам муниципальных районов на предоставление гражданам субсидий на оплату жилого помещения и коммунальных услуг</t>
  </si>
  <si>
    <t> 20203024050016151</t>
  </si>
  <si>
    <t>Субвенция бюджетам муниципальных районов на осуществление органами местного самоуправления государственных полномочий  по предоставлению питания 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</t>
  </si>
  <si>
    <t> 20203024050027151</t>
  </si>
  <si>
    <t>Субвенция бюджетам муниципальных районов на осуществление органами местного самоуправления государственных полномочий  по частичному финансированию расходов на содержание детей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</si>
  <si>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 20203024050028151</t>
  </si>
  <si>
    <t>Субвенция бюджетам муниципальных районов на осуществление органами местного самоуправления государственных полномочий  по предоставлению питания 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 и  частичное финансирование расходов на содержание детей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</si>
  <si>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 20203024050029151</t>
  </si>
  <si>
    <t>Субвенции бюджетам муниципальных районов на осуществление органами местного самоуправления отдельных 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</t>
  </si>
  <si>
    <t>20203024050032151</t>
  </si>
  <si>
    <t>Субвенции бюджетам муниципальных районов и городских округов области на финансовое обеспечение образовательной деятельности дошкольных учреждений</t>
  </si>
  <si>
    <t>20203024050037151</t>
  </si>
  <si>
    <t>Субвенция бюджетам муниципальных районов на модернизацию региональных систем общего образования</t>
  </si>
  <si>
    <t> 20203078050000151</t>
  </si>
  <si>
    <t>20204000000000151</t>
  </si>
  <si>
    <t>Межбюджетные трансферты,  передаваемые бюджетам муниципальных районов на комплектование книжных фондов библиотек муниципальных районов- средства федерального бюджета</t>
  </si>
  <si>
    <t> 20204025050000151</t>
  </si>
  <si>
    <t>20204999050006151</t>
  </si>
  <si>
    <t>Иные межбюджетные трансферты бюджетам муниципальных районов на комплектование книжных фондов библиотек – средства областного бюджета</t>
  </si>
  <si>
    <t> 20204999050007151</t>
  </si>
  <si>
    <t>20700000000000000</t>
  </si>
  <si>
    <t>Прочие безвозмездные поступления в бюджеты поселений</t>
  </si>
  <si>
    <t>20705000000000151</t>
  </si>
  <si>
    <t>20705030100000180</t>
  </si>
  <si>
    <t>21800000000000000</t>
  </si>
  <si>
    <t>21805000000000151</t>
  </si>
  <si>
    <t>Доходы бюджетов муниципальных районов от возврата бюджетными учреждениями остатков субсидий прошлых лет</t>
  </si>
  <si>
    <t> 21805010050007151</t>
  </si>
  <si>
    <t>21900000000000000</t>
  </si>
  <si>
    <t>21905000050000151</t>
  </si>
  <si>
    <t>Иные межбюджетные трансферты бюджетам муниципаьных районов на подготовку к безаварийному пропуску весеннего половодья</t>
  </si>
  <si>
    <t>Доходы консолидированного бюджета Питерского муниципального района Саратовской области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</si>
</sst>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%"/>
    <numFmt numFmtId="174" formatCode="0.0%"/>
  </numFmts>
  <fonts count="61">
    <font>
      <sz val="10"/>
      <name val="Arial"/>
      <family val="0"/>
    </font>
    <font>
      <b/>
      <sz val="10"/>
      <name val="Verdana"/>
      <family val="0"/>
    </font>
    <font>
      <sz val="10"/>
      <name val="Microsoft Sans Serif"/>
      <family val="0"/>
    </font>
    <font>
      <sz val="8"/>
      <name val="Microsoft Sans Serif"/>
      <family val="0"/>
    </font>
    <font>
      <i/>
      <sz val="10"/>
      <name val="Microsoft Sans Serif"/>
      <family val="0"/>
    </font>
    <font>
      <b/>
      <sz val="8"/>
      <name val="Microsoft Sans Serif"/>
      <family val="0"/>
    </font>
    <font>
      <sz val="8"/>
      <color indexed="12"/>
      <name val="Microsoft Sans Serif"/>
      <family val="0"/>
    </font>
    <font>
      <i/>
      <sz val="10"/>
      <color indexed="12"/>
      <name val="Microsoft Sans Serif"/>
      <family val="0"/>
    </font>
    <font>
      <b/>
      <sz val="8"/>
      <color indexed="12"/>
      <name val="Microsoft Sans Serif"/>
      <family val="2"/>
    </font>
    <font>
      <sz val="10"/>
      <name val="Times New Roman"/>
      <family val="1"/>
    </font>
    <font>
      <b/>
      <sz val="10"/>
      <name val="Microsoft Sans Serif"/>
      <family val="2"/>
    </font>
    <font>
      <b/>
      <sz val="10"/>
      <name val="Times New Roman"/>
      <family val="1"/>
    </font>
    <font>
      <sz val="10"/>
      <color indexed="10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10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9"/>
      <name val="Arial Cyr"/>
      <family val="2"/>
    </font>
    <font>
      <sz val="10"/>
      <color indexed="52"/>
      <name val="Arial Cyr"/>
      <family val="2"/>
    </font>
    <font>
      <sz val="10"/>
      <color indexed="12"/>
      <name val="Arial Cyr"/>
      <family val="2"/>
    </font>
    <font>
      <sz val="10"/>
      <color indexed="17"/>
      <name val="Arial Cyr"/>
      <family val="2"/>
    </font>
    <font>
      <b/>
      <sz val="8"/>
      <color indexed="10"/>
      <name val="Microsoft Sans Serif"/>
      <family val="2"/>
    </font>
    <font>
      <sz val="10"/>
      <color indexed="12"/>
      <name val="Microsoft Sans Serif"/>
      <family val="2"/>
    </font>
    <font>
      <sz val="8"/>
      <color indexed="10"/>
      <name val="Microsoft Sans Serif"/>
      <family val="2"/>
    </font>
    <font>
      <b/>
      <sz val="10"/>
      <color indexed="12"/>
      <name val="Microsoft Sans Serif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color theme="1"/>
      <name val="Microsoft Sans Serif"/>
      <family val="2"/>
    </font>
    <font>
      <sz val="10"/>
      <color rgb="FFCC0000"/>
      <name val="Microsoft Sans Serif"/>
      <family val="2"/>
    </font>
    <font>
      <i/>
      <sz val="10"/>
      <color rgb="FFCC0000"/>
      <name val="Microsoft Sans Serif"/>
      <family val="2"/>
    </font>
    <font>
      <b/>
      <sz val="8"/>
      <color rgb="FFCC0000"/>
      <name val="Microsoft Sans Serif"/>
      <family val="2"/>
    </font>
    <font>
      <sz val="8"/>
      <color rgb="FFCC0000"/>
      <name val="Microsoft Sans Serif"/>
      <family val="2"/>
    </font>
    <font>
      <sz val="8"/>
      <color theme="1"/>
      <name val="Microsoft Sans Serif"/>
      <family val="2"/>
    </font>
    <font>
      <sz val="10"/>
      <color rgb="FFFF0000"/>
      <name val="Microsoft Sans Serif"/>
      <family val="2"/>
    </font>
    <font>
      <i/>
      <sz val="10"/>
      <color rgb="FFFF0000"/>
      <name val="Microsoft Sans Serif"/>
      <family val="2"/>
    </font>
    <font>
      <b/>
      <sz val="10"/>
      <color rgb="FFFF0000"/>
      <name val="Microsoft Sans Serif"/>
      <family val="2"/>
    </font>
    <font>
      <b/>
      <sz val="8"/>
      <color rgb="FFFF0000"/>
      <name val="Microsoft Sans Serif"/>
      <family val="2"/>
    </font>
    <font>
      <sz val="8"/>
      <color rgb="FFFF0000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8"/>
        <bgColor indexed="8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/>
      <top style="thin">
        <color indexed="11"/>
      </top>
      <bottom style="thin"/>
    </border>
    <border>
      <left style="thin">
        <color indexed="11"/>
      </left>
      <right>
        <color indexed="63"/>
      </right>
      <top style="thin">
        <color indexed="11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1"/>
      </left>
      <right style="thin"/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72" fontId="0" fillId="0" borderId="0" xfId="0" applyNumberFormat="1" applyFont="1" applyAlignment="1">
      <alignment wrapText="1"/>
    </xf>
    <xf numFmtId="173" fontId="0" fillId="0" borderId="0" xfId="0" applyNumberFormat="1" applyFont="1" applyAlignment="1">
      <alignment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172" fontId="50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172" fontId="2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right" vertical="center" wrapText="1"/>
    </xf>
    <xf numFmtId="172" fontId="3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174" fontId="51" fillId="0" borderId="10" xfId="0" applyNumberFormat="1" applyFont="1" applyBorder="1" applyAlignment="1">
      <alignment horizontal="right" vertical="center" wrapText="1"/>
    </xf>
    <xf numFmtId="174" fontId="52" fillId="0" borderId="10" xfId="0" applyNumberFormat="1" applyFont="1" applyBorder="1" applyAlignment="1">
      <alignment horizontal="right" vertical="center" wrapText="1"/>
    </xf>
    <xf numFmtId="174" fontId="53" fillId="0" borderId="10" xfId="0" applyNumberFormat="1" applyFont="1" applyBorder="1" applyAlignment="1">
      <alignment horizontal="right" vertical="center" wrapText="1"/>
    </xf>
    <xf numFmtId="174" fontId="54" fillId="0" borderId="10" xfId="0" applyNumberFormat="1" applyFont="1" applyBorder="1" applyAlignment="1">
      <alignment horizontal="right" vertical="center" wrapText="1"/>
    </xf>
    <xf numFmtId="174" fontId="54" fillId="0" borderId="12" xfId="0" applyNumberFormat="1" applyFont="1" applyBorder="1" applyAlignment="1">
      <alignment horizontal="right" vertical="center" wrapText="1"/>
    </xf>
    <xf numFmtId="174" fontId="51" fillId="0" borderId="14" xfId="0" applyNumberFormat="1" applyFont="1" applyBorder="1" applyAlignment="1">
      <alignment horizontal="right" vertical="center" wrapText="1"/>
    </xf>
    <xf numFmtId="174" fontId="52" fillId="0" borderId="15" xfId="0" applyNumberFormat="1" applyFont="1" applyBorder="1" applyAlignment="1">
      <alignment horizontal="right" vertical="center" wrapText="1"/>
    </xf>
    <xf numFmtId="174" fontId="53" fillId="0" borderId="15" xfId="0" applyNumberFormat="1" applyFont="1" applyBorder="1" applyAlignment="1">
      <alignment horizontal="right" vertical="center" wrapText="1"/>
    </xf>
    <xf numFmtId="174" fontId="54" fillId="0" borderId="15" xfId="0" applyNumberFormat="1" applyFont="1" applyBorder="1" applyAlignment="1">
      <alignment horizontal="right" vertical="center" wrapText="1"/>
    </xf>
    <xf numFmtId="174" fontId="54" fillId="0" borderId="16" xfId="0" applyNumberFormat="1" applyFont="1" applyBorder="1" applyAlignment="1">
      <alignment horizontal="right" vertical="center" wrapText="1"/>
    </xf>
    <xf numFmtId="172" fontId="55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9" fillId="0" borderId="17" xfId="0" applyFont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right"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0" fontId="9" fillId="0" borderId="17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49" fontId="9" fillId="0" borderId="17" xfId="0" applyNumberFormat="1" applyFont="1" applyBorder="1" applyAlignment="1">
      <alignment horizontal="right" vertical="top" wrapText="1"/>
    </xf>
    <xf numFmtId="49" fontId="9" fillId="0" borderId="18" xfId="0" applyNumberFormat="1" applyFont="1" applyBorder="1" applyAlignment="1">
      <alignment horizontal="right" vertical="top" wrapText="1"/>
    </xf>
    <xf numFmtId="49" fontId="9" fillId="0" borderId="19" xfId="0" applyNumberFormat="1" applyFont="1" applyBorder="1" applyAlignment="1">
      <alignment horizontal="right" vertical="top" wrapText="1"/>
    </xf>
    <xf numFmtId="0" fontId="9" fillId="0" borderId="20" xfId="0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/>
    </xf>
    <xf numFmtId="172" fontId="3" fillId="0" borderId="21" xfId="0" applyNumberFormat="1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 wrapText="1"/>
    </xf>
    <xf numFmtId="49" fontId="5" fillId="0" borderId="23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0" fontId="4" fillId="0" borderId="24" xfId="0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 wrapText="1"/>
    </xf>
    <xf numFmtId="0" fontId="11" fillId="0" borderId="25" xfId="0" applyFont="1" applyBorder="1" applyAlignment="1">
      <alignment vertical="top" wrapText="1"/>
    </xf>
    <xf numFmtId="49" fontId="11" fillId="0" borderId="14" xfId="0" applyNumberFormat="1" applyFont="1" applyBorder="1" applyAlignment="1">
      <alignment horizontal="right" vertical="top" wrapText="1"/>
    </xf>
    <xf numFmtId="0" fontId="9" fillId="0" borderId="25" xfId="0" applyFont="1" applyBorder="1" applyAlignment="1">
      <alignment vertical="top" wrapText="1"/>
    </xf>
    <xf numFmtId="49" fontId="9" fillId="0" borderId="26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center" wrapText="1"/>
    </xf>
    <xf numFmtId="172" fontId="8" fillId="0" borderId="10" xfId="0" applyNumberFormat="1" applyFont="1" applyBorder="1" applyAlignment="1">
      <alignment horizontal="right" vertical="center" wrapText="1"/>
    </xf>
    <xf numFmtId="0" fontId="10" fillId="0" borderId="27" xfId="0" applyFont="1" applyBorder="1" applyAlignment="1">
      <alignment vertical="center" wrapText="1"/>
    </xf>
    <xf numFmtId="49" fontId="5" fillId="0" borderId="27" xfId="0" applyNumberFormat="1" applyFont="1" applyBorder="1" applyAlignment="1">
      <alignment horizontal="right" vertical="center" wrapText="1"/>
    </xf>
    <xf numFmtId="172" fontId="10" fillId="0" borderId="27" xfId="0" applyNumberFormat="1" applyFont="1" applyBorder="1" applyAlignment="1">
      <alignment horizontal="right" vertical="center" wrapText="1"/>
    </xf>
    <xf numFmtId="0" fontId="9" fillId="0" borderId="28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right" vertical="top" wrapText="1"/>
    </xf>
    <xf numFmtId="10" fontId="56" fillId="0" borderId="11" xfId="0" applyNumberFormat="1" applyFont="1" applyBorder="1" applyAlignment="1">
      <alignment horizontal="right" vertical="center" wrapText="1"/>
    </xf>
    <xf numFmtId="10" fontId="57" fillId="0" borderId="10" xfId="0" applyNumberFormat="1" applyFont="1" applyBorder="1" applyAlignment="1">
      <alignment horizontal="right" vertical="center" wrapText="1"/>
    </xf>
    <xf numFmtId="10" fontId="58" fillId="0" borderId="11" xfId="0" applyNumberFormat="1" applyFont="1" applyBorder="1" applyAlignment="1">
      <alignment horizontal="right" vertical="center" wrapText="1"/>
    </xf>
    <xf numFmtId="10" fontId="59" fillId="0" borderId="10" xfId="0" applyNumberFormat="1" applyFont="1" applyBorder="1" applyAlignment="1">
      <alignment horizontal="right" vertical="center" wrapText="1"/>
    </xf>
    <xf numFmtId="10" fontId="60" fillId="0" borderId="10" xfId="0" applyNumberFormat="1" applyFont="1" applyBorder="1" applyAlignment="1">
      <alignment horizontal="right" vertical="center" wrapText="1"/>
    </xf>
    <xf numFmtId="10" fontId="58" fillId="0" borderId="27" xfId="0" applyNumberFormat="1" applyFont="1" applyBorder="1" applyAlignment="1">
      <alignment horizontal="right" vertical="center" wrapText="1"/>
    </xf>
    <xf numFmtId="173" fontId="56" fillId="0" borderId="23" xfId="0" applyNumberFormat="1" applyFont="1" applyBorder="1" applyAlignment="1">
      <alignment horizontal="right" vertical="center" wrapText="1"/>
    </xf>
    <xf numFmtId="173" fontId="58" fillId="0" borderId="23" xfId="0" applyNumberFormat="1" applyFont="1" applyBorder="1" applyAlignment="1">
      <alignment horizontal="right" vertical="center" wrapText="1"/>
    </xf>
    <xf numFmtId="173" fontId="1" fillId="33" borderId="29" xfId="0" applyNumberFormat="1" applyFont="1" applyFill="1" applyBorder="1" applyAlignment="1">
      <alignment horizontal="center" vertical="center" wrapText="1"/>
    </xf>
    <xf numFmtId="173" fontId="1" fillId="33" borderId="30" xfId="0" applyNumberFormat="1" applyFont="1" applyFill="1" applyBorder="1" applyAlignment="1">
      <alignment horizontal="center" vertical="center" wrapText="1"/>
    </xf>
    <xf numFmtId="173" fontId="1" fillId="33" borderId="31" xfId="0" applyNumberFormat="1" applyFont="1" applyFill="1" applyBorder="1" applyAlignment="1">
      <alignment horizontal="center" vertical="center" wrapText="1"/>
    </xf>
    <xf numFmtId="172" fontId="1" fillId="33" borderId="32" xfId="0" applyNumberFormat="1" applyFont="1" applyFill="1" applyBorder="1" applyAlignment="1">
      <alignment horizontal="center" vertical="center" wrapText="1"/>
    </xf>
    <xf numFmtId="173" fontId="1" fillId="33" borderId="32" xfId="0" applyNumberFormat="1" applyFont="1" applyFill="1" applyBorder="1" applyAlignment="1">
      <alignment horizontal="center" vertical="center" wrapText="1"/>
    </xf>
    <xf numFmtId="173" fontId="1" fillId="33" borderId="33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Alignment="1">
      <alignment horizontal="left" wrapText="1"/>
    </xf>
    <xf numFmtId="173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172" fontId="59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808080"/>
      <rgbColor rgb="00000000"/>
      <rgbColor rgb="00C0C0C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129"/>
  <sheetViews>
    <sheetView tabSelected="1" workbookViewId="0" topLeftCell="C127">
      <selection activeCell="D128" sqref="D128"/>
    </sheetView>
  </sheetViews>
  <sheetFormatPr defaultColWidth="9.140625" defaultRowHeight="12.75"/>
  <cols>
    <col min="1" max="1" width="34.7109375" style="1" customWidth="1"/>
    <col min="2" max="2" width="24.28125" style="1" customWidth="1"/>
    <col min="3" max="4" width="14.7109375" style="2" customWidth="1"/>
    <col min="5" max="5" width="14.7109375" style="3" customWidth="1"/>
    <col min="6" max="6" width="15.140625" style="3" customWidth="1"/>
    <col min="7" max="8" width="14.7109375" style="2" customWidth="1"/>
    <col min="9" max="9" width="14.7109375" style="3" customWidth="1"/>
    <col min="10" max="10" width="15.140625" style="3" customWidth="1"/>
    <col min="11" max="11" width="14.7109375" style="3" customWidth="1"/>
  </cols>
  <sheetData>
    <row r="1" spans="1:15" ht="12.75">
      <c r="A1" s="80" t="s">
        <v>177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2"/>
      <c r="N1" s="82"/>
      <c r="O1" s="82"/>
    </row>
    <row r="4" spans="1:11" s="4" customFormat="1" ht="49.5" customHeight="1">
      <c r="A4" s="83" t="s">
        <v>89</v>
      </c>
      <c r="B4" s="83" t="s">
        <v>73</v>
      </c>
      <c r="C4" s="74" t="s">
        <v>94</v>
      </c>
      <c r="D4" s="75"/>
      <c r="E4" s="75"/>
      <c r="F4" s="76"/>
      <c r="G4" s="74" t="s">
        <v>92</v>
      </c>
      <c r="H4" s="75"/>
      <c r="I4" s="75"/>
      <c r="J4" s="76"/>
      <c r="K4" s="78" t="s">
        <v>46</v>
      </c>
    </row>
    <row r="5" spans="1:11" s="4" customFormat="1" ht="33.75" customHeight="1">
      <c r="A5" s="84"/>
      <c r="B5" s="84"/>
      <c r="C5" s="77" t="s">
        <v>90</v>
      </c>
      <c r="D5" s="77" t="s">
        <v>91</v>
      </c>
      <c r="E5" s="78" t="s">
        <v>49</v>
      </c>
      <c r="F5" s="78" t="s">
        <v>19</v>
      </c>
      <c r="G5" s="77" t="s">
        <v>90</v>
      </c>
      <c r="H5" s="77" t="s">
        <v>91</v>
      </c>
      <c r="I5" s="78" t="s">
        <v>49</v>
      </c>
      <c r="J5" s="78" t="s">
        <v>19</v>
      </c>
      <c r="K5" s="79"/>
    </row>
    <row r="6" spans="1:11" s="4" customFormat="1" ht="31.5" customHeight="1">
      <c r="A6" s="5" t="s">
        <v>86</v>
      </c>
      <c r="B6" s="15">
        <v>10000000000000000</v>
      </c>
      <c r="C6" s="6">
        <f>C8+C14+C20+C23+C27+C29+C32+C35+C40+C43+C47+C52+C54+C59+C78</f>
        <v>38870.2</v>
      </c>
      <c r="D6" s="6">
        <f>D8+D14+D20+D23+D27+D29+D32+D35+D40+D43+D47+D52+D54+D59+D78</f>
        <v>9594.2</v>
      </c>
      <c r="E6" s="24">
        <f aca="true" t="shared" si="0" ref="E6:E37">D6/C6</f>
        <v>0.2468266178203354</v>
      </c>
      <c r="F6" s="24">
        <f>E6/E6</f>
        <v>1</v>
      </c>
      <c r="G6" s="6">
        <f>G8+G14+G20+G23+G27+G29+G32+G35+G40+G43+G47+G52+G54+G59+G78</f>
        <v>36565.6</v>
      </c>
      <c r="H6" s="6">
        <f>H8+H14+H20+H23+H27+H29+H32+H35+H40+H43+H47+H52+H54+H59+H78</f>
        <v>60.79999999999967</v>
      </c>
      <c r="I6" s="24">
        <f aca="true" t="shared" si="1" ref="I6:I30">H6/G6</f>
        <v>0.0016627650031723717</v>
      </c>
      <c r="J6" s="24">
        <f>H6/H6</f>
        <v>1</v>
      </c>
      <c r="K6" s="29">
        <f aca="true" t="shared" si="2" ref="K6:K37">D6/H6</f>
        <v>157.79934210526403</v>
      </c>
    </row>
    <row r="7" spans="1:11" s="4" customFormat="1" ht="19.5" customHeight="1">
      <c r="A7" s="7" t="s">
        <v>43</v>
      </c>
      <c r="B7" s="15">
        <v>10100000000000000</v>
      </c>
      <c r="C7" s="8">
        <f>C8</f>
        <v>18996.999999999996</v>
      </c>
      <c r="D7" s="8">
        <f>D8</f>
        <v>4074.9</v>
      </c>
      <c r="E7" s="25">
        <f t="shared" si="0"/>
        <v>0.2145022898352372</v>
      </c>
      <c r="F7" s="24">
        <f>D7/D6</f>
        <v>0.42472535490191987</v>
      </c>
      <c r="G7" s="8">
        <f>G8</f>
        <v>18378.000000000004</v>
      </c>
      <c r="H7" s="8">
        <f>H8</f>
        <v>3497.7999999999997</v>
      </c>
      <c r="I7" s="25">
        <f t="shared" si="1"/>
        <v>0.19032538905212748</v>
      </c>
      <c r="J7" s="25">
        <f>H7/H6</f>
        <v>57.5296052631582</v>
      </c>
      <c r="K7" s="30">
        <f t="shared" si="2"/>
        <v>1.1649894219223513</v>
      </c>
    </row>
    <row r="8" spans="1:11" s="4" customFormat="1" ht="19.5" customHeight="1">
      <c r="A8" s="9" t="s">
        <v>8</v>
      </c>
      <c r="B8" s="15">
        <v>10102000010000110</v>
      </c>
      <c r="C8" s="10">
        <f>C9+C10+C11+C12</f>
        <v>18996.999999999996</v>
      </c>
      <c r="D8" s="10">
        <f>D9+D10+D11+D12</f>
        <v>4074.9</v>
      </c>
      <c r="E8" s="26">
        <f t="shared" si="0"/>
        <v>0.2145022898352372</v>
      </c>
      <c r="F8" s="24">
        <f>D8/D6</f>
        <v>0.42472535490191987</v>
      </c>
      <c r="G8" s="10">
        <f>G9+G10+G11+G12</f>
        <v>18378.000000000004</v>
      </c>
      <c r="H8" s="10">
        <f>H9+H10+H11+H12</f>
        <v>3497.7999999999997</v>
      </c>
      <c r="I8" s="26">
        <f t="shared" si="1"/>
        <v>0.19032538905212748</v>
      </c>
      <c r="J8" s="26">
        <f>J9+J10+J11+J12</f>
        <v>57.52960526315821</v>
      </c>
      <c r="K8" s="31">
        <f t="shared" si="2"/>
        <v>1.1649894219223513</v>
      </c>
    </row>
    <row r="9" spans="1:11" s="4" customFormat="1" ht="85.5" customHeight="1">
      <c r="A9" s="11" t="s">
        <v>65</v>
      </c>
      <c r="B9" s="15">
        <v>10102010010000100</v>
      </c>
      <c r="C9" s="12">
        <v>18615.8</v>
      </c>
      <c r="D9" s="12">
        <v>3942.5</v>
      </c>
      <c r="E9" s="27">
        <f t="shared" si="0"/>
        <v>0.21178246435823334</v>
      </c>
      <c r="F9" s="24">
        <f>D9/D6</f>
        <v>0.41092535073273434</v>
      </c>
      <c r="G9" s="12">
        <v>17149.9</v>
      </c>
      <c r="H9" s="12">
        <v>3448.1</v>
      </c>
      <c r="I9" s="27">
        <f t="shared" si="1"/>
        <v>0.2010565659274981</v>
      </c>
      <c r="J9" s="27">
        <f>H9/H6</f>
        <v>56.71217105263189</v>
      </c>
      <c r="K9" s="32">
        <f t="shared" si="2"/>
        <v>1.14338331254894</v>
      </c>
    </row>
    <row r="10" spans="1:11" s="4" customFormat="1" ht="133.5" customHeight="1">
      <c r="A10" s="11" t="s">
        <v>21</v>
      </c>
      <c r="B10" s="15">
        <v>10102020010000110</v>
      </c>
      <c r="C10" s="12">
        <v>291.6</v>
      </c>
      <c r="D10" s="12">
        <v>125.3</v>
      </c>
      <c r="E10" s="27">
        <f t="shared" si="0"/>
        <v>0.4296982167352537</v>
      </c>
      <c r="F10" s="27">
        <f>D10/D6</f>
        <v>0.013059973734131036</v>
      </c>
      <c r="G10" s="12">
        <v>1174.9</v>
      </c>
      <c r="H10" s="12">
        <v>43.1</v>
      </c>
      <c r="I10" s="27">
        <f t="shared" si="1"/>
        <v>0.036683973104093964</v>
      </c>
      <c r="J10" s="27">
        <f>H10/H6</f>
        <v>0.7088815789473722</v>
      </c>
      <c r="K10" s="32">
        <f t="shared" si="2"/>
        <v>2.9071925754060324</v>
      </c>
    </row>
    <row r="11" spans="1:11" s="4" customFormat="1" ht="49.5" customHeight="1">
      <c r="A11" s="11" t="s">
        <v>32</v>
      </c>
      <c r="B11" s="15">
        <v>10102030010000110</v>
      </c>
      <c r="C11" s="12">
        <v>47.3</v>
      </c>
      <c r="D11" s="12">
        <v>7.1</v>
      </c>
      <c r="E11" s="27">
        <f t="shared" si="0"/>
        <v>0.15010570824524314</v>
      </c>
      <c r="F11" s="27">
        <f>D11/D6</f>
        <v>0.000740030435054512</v>
      </c>
      <c r="G11" s="12">
        <v>27.3</v>
      </c>
      <c r="H11" s="12">
        <v>3.2</v>
      </c>
      <c r="I11" s="27">
        <f t="shared" si="1"/>
        <v>0.11721611721611722</v>
      </c>
      <c r="J11" s="27">
        <f>H11/H6</f>
        <v>0.05263157894736871</v>
      </c>
      <c r="K11" s="32">
        <f t="shared" si="2"/>
        <v>2.2187499999999996</v>
      </c>
    </row>
    <row r="12" spans="1:11" s="4" customFormat="1" ht="97.5" customHeight="1">
      <c r="A12" s="11" t="s">
        <v>57</v>
      </c>
      <c r="B12" s="15">
        <v>10102040010000110</v>
      </c>
      <c r="C12" s="12">
        <v>42.3</v>
      </c>
      <c r="D12" s="12">
        <v>0</v>
      </c>
      <c r="E12" s="27">
        <f t="shared" si="0"/>
        <v>0</v>
      </c>
      <c r="F12" s="27">
        <f>D12/D6</f>
        <v>0</v>
      </c>
      <c r="G12" s="12">
        <v>25.9</v>
      </c>
      <c r="H12" s="12">
        <v>3.4</v>
      </c>
      <c r="I12" s="27">
        <f t="shared" si="1"/>
        <v>0.1312741312741313</v>
      </c>
      <c r="J12" s="27">
        <f>H12/H6</f>
        <v>0.055921052631579246</v>
      </c>
      <c r="K12" s="32">
        <f t="shared" si="2"/>
        <v>0</v>
      </c>
    </row>
    <row r="13" spans="1:11" s="4" customFormat="1" ht="61.5" customHeight="1">
      <c r="A13" s="7" t="s">
        <v>45</v>
      </c>
      <c r="B13" s="15">
        <v>10300000000000000</v>
      </c>
      <c r="C13" s="8">
        <f>C14</f>
        <v>6407.299999999999</v>
      </c>
      <c r="D13" s="8">
        <f>D14</f>
        <v>1557.6000000000001</v>
      </c>
      <c r="E13" s="25">
        <f t="shared" si="0"/>
        <v>0.24309771666692684</v>
      </c>
      <c r="F13" s="25">
        <f>D13/D6</f>
        <v>0.16234808530153635</v>
      </c>
      <c r="G13" s="8">
        <f>G14</f>
        <v>5947.2</v>
      </c>
      <c r="H13" s="8">
        <f>H14</f>
        <v>1468.8</v>
      </c>
      <c r="I13" s="25">
        <f t="shared" si="1"/>
        <v>0.2469733656174334</v>
      </c>
      <c r="J13" s="25">
        <f>H13/H6</f>
        <v>24.157894736842234</v>
      </c>
      <c r="K13" s="30">
        <f t="shared" si="2"/>
        <v>1.0604575163398695</v>
      </c>
    </row>
    <row r="14" spans="1:11" s="4" customFormat="1" ht="37.5" customHeight="1">
      <c r="A14" s="9" t="s">
        <v>44</v>
      </c>
      <c r="B14" s="15">
        <v>10302000010000110</v>
      </c>
      <c r="C14" s="10">
        <f>C15+C16+C17+C18</f>
        <v>6407.299999999999</v>
      </c>
      <c r="D14" s="10">
        <f>D15+D16+D17+D18</f>
        <v>1557.6000000000001</v>
      </c>
      <c r="E14" s="26">
        <f t="shared" si="0"/>
        <v>0.24309771666692684</v>
      </c>
      <c r="F14" s="26">
        <f>D14/D6</f>
        <v>0.16234808530153635</v>
      </c>
      <c r="G14" s="10">
        <f>G15+G16+G17+G18</f>
        <v>5947.2</v>
      </c>
      <c r="H14" s="10">
        <f>H15+H16+H17+H18</f>
        <v>1468.8</v>
      </c>
      <c r="I14" s="26">
        <f t="shared" si="1"/>
        <v>0.2469733656174334</v>
      </c>
      <c r="J14" s="26">
        <f>H14/H6</f>
        <v>24.157894736842234</v>
      </c>
      <c r="K14" s="31">
        <f t="shared" si="2"/>
        <v>1.0604575163398695</v>
      </c>
    </row>
    <row r="15" spans="1:11" s="4" customFormat="1" ht="73.5" customHeight="1">
      <c r="A15" s="11" t="s">
        <v>4</v>
      </c>
      <c r="B15" s="15">
        <v>10302230010000110</v>
      </c>
      <c r="C15" s="12">
        <v>2169.6</v>
      </c>
      <c r="D15" s="12">
        <v>526.6</v>
      </c>
      <c r="E15" s="27">
        <f t="shared" si="0"/>
        <v>0.2427175516224189</v>
      </c>
      <c r="F15" s="27">
        <f>D15/D6</f>
        <v>0.05488732776052198</v>
      </c>
      <c r="G15" s="12">
        <v>2170.7</v>
      </c>
      <c r="H15" s="12">
        <v>581.2</v>
      </c>
      <c r="I15" s="27">
        <f t="shared" si="1"/>
        <v>0.26774773114663475</v>
      </c>
      <c r="J15" s="27">
        <f>H15/H6</f>
        <v>9.559210526315843</v>
      </c>
      <c r="K15" s="32">
        <f t="shared" si="2"/>
        <v>0.9060564349621473</v>
      </c>
    </row>
    <row r="16" spans="1:11" s="4" customFormat="1" ht="97.5" customHeight="1">
      <c r="A16" s="11" t="s">
        <v>28</v>
      </c>
      <c r="B16" s="15">
        <v>10302240010000110</v>
      </c>
      <c r="C16" s="12">
        <v>57.3</v>
      </c>
      <c r="D16" s="12">
        <v>11.8</v>
      </c>
      <c r="E16" s="27">
        <f t="shared" si="0"/>
        <v>0.20593368237347298</v>
      </c>
      <c r="F16" s="27">
        <f>D16/D6</f>
        <v>0.001229909737132851</v>
      </c>
      <c r="G16" s="12">
        <v>47.6</v>
      </c>
      <c r="H16" s="12">
        <v>9.2</v>
      </c>
      <c r="I16" s="27">
        <f t="shared" si="1"/>
        <v>0.19327731092436973</v>
      </c>
      <c r="J16" s="27">
        <f>H16/H6</f>
        <v>0.15131578947368501</v>
      </c>
      <c r="K16" s="32">
        <f t="shared" si="2"/>
        <v>1.282608695652174</v>
      </c>
    </row>
    <row r="17" spans="1:11" s="4" customFormat="1" ht="85.5" customHeight="1">
      <c r="A17" s="11" t="s">
        <v>3</v>
      </c>
      <c r="B17" s="15">
        <v>10302250010000110</v>
      </c>
      <c r="C17" s="12">
        <v>4115.4</v>
      </c>
      <c r="D17" s="12">
        <v>1053.5</v>
      </c>
      <c r="E17" s="27">
        <f t="shared" si="0"/>
        <v>0.2559896972347767</v>
      </c>
      <c r="F17" s="27">
        <f>D17/D6</f>
        <v>0.10980592441266598</v>
      </c>
      <c r="G17" s="12">
        <v>3526.7</v>
      </c>
      <c r="H17" s="12">
        <v>878.3</v>
      </c>
      <c r="I17" s="27">
        <f t="shared" si="1"/>
        <v>0.24904301471630702</v>
      </c>
      <c r="J17" s="27">
        <f>H17/H6</f>
        <v>14.445723684210604</v>
      </c>
      <c r="K17" s="32">
        <f t="shared" si="2"/>
        <v>1.1994762609586702</v>
      </c>
    </row>
    <row r="18" spans="1:11" s="4" customFormat="1" ht="73.5" customHeight="1">
      <c r="A18" s="11" t="s">
        <v>1</v>
      </c>
      <c r="B18" s="15">
        <v>10302260010000110</v>
      </c>
      <c r="C18" s="12">
        <v>65</v>
      </c>
      <c r="D18" s="34">
        <v>-34.3</v>
      </c>
      <c r="E18" s="27">
        <f t="shared" si="0"/>
        <v>-0.5276923076923077</v>
      </c>
      <c r="F18" s="27">
        <f>D18/D6</f>
        <v>-0.0035750766087844733</v>
      </c>
      <c r="G18" s="12">
        <v>202.2</v>
      </c>
      <c r="H18" s="34">
        <v>0.1</v>
      </c>
      <c r="I18" s="27">
        <f t="shared" si="1"/>
        <v>0.0004945598417408507</v>
      </c>
      <c r="J18" s="27">
        <f>H18/H6</f>
        <v>0.0016447368421052722</v>
      </c>
      <c r="K18" s="32">
        <f t="shared" si="2"/>
        <v>-342.99999999999994</v>
      </c>
    </row>
    <row r="19" spans="1:11" s="4" customFormat="1" ht="31.5" customHeight="1">
      <c r="A19" s="7" t="s">
        <v>40</v>
      </c>
      <c r="B19" s="15">
        <v>10500000000000000</v>
      </c>
      <c r="C19" s="8">
        <f>C20+C23</f>
        <v>2355</v>
      </c>
      <c r="D19" s="8">
        <f>D20+D23</f>
        <v>874.0999999999999</v>
      </c>
      <c r="E19" s="25">
        <f t="shared" si="0"/>
        <v>0.37116772823779187</v>
      </c>
      <c r="F19" s="25">
        <f>D19/D6</f>
        <v>0.09110712722269702</v>
      </c>
      <c r="G19" s="8">
        <f>G20+G23</f>
        <v>3639.5</v>
      </c>
      <c r="H19" s="8">
        <f>H20+H23</f>
        <v>544.3</v>
      </c>
      <c r="I19" s="25">
        <f t="shared" si="1"/>
        <v>0.14955351009754086</v>
      </c>
      <c r="J19" s="25">
        <f>J20+J23</f>
        <v>8.952302631578997</v>
      </c>
      <c r="K19" s="30">
        <f t="shared" si="2"/>
        <v>1.6059158552268968</v>
      </c>
    </row>
    <row r="20" spans="1:11" s="4" customFormat="1" ht="24.75" customHeight="1">
      <c r="A20" s="9" t="s">
        <v>55</v>
      </c>
      <c r="B20" s="15">
        <v>10502000020000110</v>
      </c>
      <c r="C20" s="10">
        <f>C21+C22</f>
        <v>1905.6</v>
      </c>
      <c r="D20" s="10">
        <f>D21+D22</f>
        <v>329.09999999999997</v>
      </c>
      <c r="E20" s="26">
        <f t="shared" si="0"/>
        <v>0.17270151133501258</v>
      </c>
      <c r="F20" s="26">
        <f>D20/D6</f>
        <v>0.03430197410935773</v>
      </c>
      <c r="G20" s="10">
        <f>G21+G22</f>
        <v>2725.4</v>
      </c>
      <c r="H20" s="10">
        <f>H21+H22</f>
        <v>414.3</v>
      </c>
      <c r="I20" s="26">
        <f t="shared" si="1"/>
        <v>0.15201438320980407</v>
      </c>
      <c r="J20" s="26">
        <f>H20/H6</f>
        <v>6.814144736842143</v>
      </c>
      <c r="K20" s="31">
        <f t="shared" si="2"/>
        <v>0.7943519188993482</v>
      </c>
    </row>
    <row r="21" spans="1:11" s="4" customFormat="1" ht="24.75" customHeight="1">
      <c r="A21" s="11" t="s">
        <v>55</v>
      </c>
      <c r="B21" s="15">
        <v>10502010020000110</v>
      </c>
      <c r="C21" s="12">
        <v>1900</v>
      </c>
      <c r="D21" s="12">
        <v>329.2</v>
      </c>
      <c r="E21" s="27">
        <f t="shared" si="0"/>
        <v>0.17326315789473684</v>
      </c>
      <c r="F21" s="27">
        <f>D21/D6</f>
        <v>0.03431239707323174</v>
      </c>
      <c r="G21" s="12">
        <v>2641</v>
      </c>
      <c r="H21" s="12">
        <v>405.8</v>
      </c>
      <c r="I21" s="27">
        <f t="shared" si="1"/>
        <v>0.1536539189700871</v>
      </c>
      <c r="J21" s="27">
        <f>H21/H6</f>
        <v>6.674342105263194</v>
      </c>
      <c r="K21" s="32">
        <f t="shared" si="2"/>
        <v>0.81123706259241</v>
      </c>
    </row>
    <row r="22" spans="1:11" s="4" customFormat="1" ht="49.5" customHeight="1">
      <c r="A22" s="11" t="s">
        <v>15</v>
      </c>
      <c r="B22" s="15">
        <v>10502020020000110</v>
      </c>
      <c r="C22" s="12">
        <v>5.6</v>
      </c>
      <c r="D22" s="12">
        <v>-0.1</v>
      </c>
      <c r="E22" s="27">
        <f t="shared" si="0"/>
        <v>-0.01785714285714286</v>
      </c>
      <c r="F22" s="27">
        <f>D22/D6</f>
        <v>-1.0422963874007212E-05</v>
      </c>
      <c r="G22" s="12">
        <v>84.4</v>
      </c>
      <c r="H22" s="12">
        <v>8.5</v>
      </c>
      <c r="I22" s="27">
        <f t="shared" si="1"/>
        <v>0.10071090047393365</v>
      </c>
      <c r="J22" s="27">
        <f>H22/H6</f>
        <v>0.13980263157894812</v>
      </c>
      <c r="K22" s="32">
        <f t="shared" si="2"/>
        <v>-0.011764705882352941</v>
      </c>
    </row>
    <row r="23" spans="1:11" s="4" customFormat="1" ht="19.5" customHeight="1">
      <c r="A23" s="9" t="s">
        <v>80</v>
      </c>
      <c r="B23" s="15">
        <v>10503000010000110</v>
      </c>
      <c r="C23" s="10">
        <f>C24+C25</f>
        <v>449.4</v>
      </c>
      <c r="D23" s="10">
        <f>D24+D25</f>
        <v>545</v>
      </c>
      <c r="E23" s="26">
        <f t="shared" si="0"/>
        <v>1.2127280818869604</v>
      </c>
      <c r="F23" s="26">
        <f>D23/D6</f>
        <v>0.05680515311333931</v>
      </c>
      <c r="G23" s="10">
        <f>G24+G25</f>
        <v>914.0999999999999</v>
      </c>
      <c r="H23" s="10">
        <f>H24+H25</f>
        <v>130</v>
      </c>
      <c r="I23" s="26">
        <f t="shared" si="1"/>
        <v>0.14221638770375233</v>
      </c>
      <c r="J23" s="26">
        <f>H23/H6</f>
        <v>2.1381578947368536</v>
      </c>
      <c r="K23" s="31">
        <f t="shared" si="2"/>
        <v>4.1923076923076925</v>
      </c>
    </row>
    <row r="24" spans="1:11" s="4" customFormat="1" ht="19.5" customHeight="1">
      <c r="A24" s="11" t="s">
        <v>80</v>
      </c>
      <c r="B24" s="15">
        <v>10503010010000110</v>
      </c>
      <c r="C24" s="12">
        <v>444.2</v>
      </c>
      <c r="D24" s="12">
        <v>504.9</v>
      </c>
      <c r="E24" s="27">
        <f t="shared" si="0"/>
        <v>1.1366501575866725</v>
      </c>
      <c r="F24" s="27">
        <f>D24/D6</f>
        <v>0.05262554459986241</v>
      </c>
      <c r="G24" s="12">
        <v>747.8</v>
      </c>
      <c r="H24" s="12">
        <v>109.7</v>
      </c>
      <c r="I24" s="27">
        <f t="shared" si="1"/>
        <v>0.14669697780155122</v>
      </c>
      <c r="J24" s="27">
        <f>H24/H6</f>
        <v>1.8042763157894834</v>
      </c>
      <c r="K24" s="32">
        <f t="shared" si="2"/>
        <v>4.602552415679124</v>
      </c>
    </row>
    <row r="25" spans="1:11" s="4" customFormat="1" ht="37.5" customHeight="1">
      <c r="A25" s="11" t="s">
        <v>42</v>
      </c>
      <c r="B25" s="15">
        <v>10503020010000110</v>
      </c>
      <c r="C25" s="12">
        <v>5.2</v>
      </c>
      <c r="D25" s="34">
        <v>40.1</v>
      </c>
      <c r="E25" s="27">
        <f t="shared" si="0"/>
        <v>7.711538461538462</v>
      </c>
      <c r="F25" s="27">
        <f>D25/D6</f>
        <v>0.0041796085134768925</v>
      </c>
      <c r="G25" s="12">
        <v>166.3</v>
      </c>
      <c r="H25" s="34">
        <v>20.3</v>
      </c>
      <c r="I25" s="27">
        <f t="shared" si="1"/>
        <v>0.12206855081178593</v>
      </c>
      <c r="J25" s="27">
        <f>H25/H6</f>
        <v>0.33388157894737025</v>
      </c>
      <c r="K25" s="32">
        <f t="shared" si="2"/>
        <v>1.9753694581280787</v>
      </c>
    </row>
    <row r="26" spans="1:11" s="4" customFormat="1" ht="19.5" customHeight="1">
      <c r="A26" s="7" t="s">
        <v>60</v>
      </c>
      <c r="B26" s="15">
        <v>10600000000000000</v>
      </c>
      <c r="C26" s="8">
        <f>C27+C29+C32</f>
        <v>8845.2</v>
      </c>
      <c r="D26" s="8">
        <f>D27+D29+D32</f>
        <v>1180</v>
      </c>
      <c r="E26" s="25">
        <f t="shared" si="0"/>
        <v>0.1334056889612445</v>
      </c>
      <c r="F26" s="25">
        <f>D26/D6</f>
        <v>0.1229909737132851</v>
      </c>
      <c r="G26" s="8">
        <f>G27+G29+G32</f>
        <v>5412.7</v>
      </c>
      <c r="H26" s="8">
        <f>H27+H29+H32</f>
        <v>-5881.5</v>
      </c>
      <c r="I26" s="25">
        <f t="shared" si="1"/>
        <v>-1.0866111182958598</v>
      </c>
      <c r="J26" s="25">
        <f>J27+J29+J32</f>
        <v>-96.73519736842158</v>
      </c>
      <c r="K26" s="30">
        <f t="shared" si="2"/>
        <v>-0.20062909121822664</v>
      </c>
    </row>
    <row r="27" spans="1:11" s="4" customFormat="1" ht="19.5" customHeight="1">
      <c r="A27" s="9" t="s">
        <v>50</v>
      </c>
      <c r="B27" s="15">
        <v>10601000000000110</v>
      </c>
      <c r="C27" s="10">
        <f>C28</f>
        <v>973.5</v>
      </c>
      <c r="D27" s="10">
        <f>D28</f>
        <v>90.4</v>
      </c>
      <c r="E27" s="26">
        <f t="shared" si="0"/>
        <v>0.0928608115048793</v>
      </c>
      <c r="F27" s="26">
        <f>D27/D6</f>
        <v>0.00942235934210252</v>
      </c>
      <c r="G27" s="10">
        <f>G28</f>
        <v>762</v>
      </c>
      <c r="H27" s="10">
        <f>H28</f>
        <v>37.7</v>
      </c>
      <c r="I27" s="26">
        <f t="shared" si="1"/>
        <v>0.0494750656167979</v>
      </c>
      <c r="J27" s="26">
        <f>H27/H6</f>
        <v>0.6200657894736876</v>
      </c>
      <c r="K27" s="31">
        <f t="shared" si="2"/>
        <v>2.3978779840848805</v>
      </c>
    </row>
    <row r="28" spans="1:11" s="4" customFormat="1" ht="49.5" customHeight="1">
      <c r="A28" s="11" t="s">
        <v>31</v>
      </c>
      <c r="B28" s="15">
        <v>10601030100000110</v>
      </c>
      <c r="C28" s="12">
        <v>973.5</v>
      </c>
      <c r="D28" s="12">
        <v>90.4</v>
      </c>
      <c r="E28" s="27">
        <f t="shared" si="0"/>
        <v>0.0928608115048793</v>
      </c>
      <c r="F28" s="27">
        <f>D28/D6</f>
        <v>0.00942235934210252</v>
      </c>
      <c r="G28" s="12">
        <v>762</v>
      </c>
      <c r="H28" s="12">
        <v>37.7</v>
      </c>
      <c r="I28" s="27">
        <f t="shared" si="1"/>
        <v>0.0494750656167979</v>
      </c>
      <c r="J28" s="27">
        <f>H28/H6</f>
        <v>0.6200657894736876</v>
      </c>
      <c r="K28" s="32">
        <f t="shared" si="2"/>
        <v>2.3978779840848805</v>
      </c>
    </row>
    <row r="29" spans="1:11" s="4" customFormat="1" ht="19.5" customHeight="1">
      <c r="A29" s="9" t="s">
        <v>29</v>
      </c>
      <c r="B29" s="15">
        <v>10604000020000110</v>
      </c>
      <c r="C29" s="10">
        <f>C30+C31</f>
        <v>0</v>
      </c>
      <c r="D29" s="10">
        <f>D30+D31</f>
        <v>0</v>
      </c>
      <c r="E29" s="26" t="e">
        <f t="shared" si="0"/>
        <v>#DIV/0!</v>
      </c>
      <c r="F29" s="26">
        <f>D29/D6</f>
        <v>0</v>
      </c>
      <c r="G29" s="10">
        <f>G30+G31</f>
        <v>0</v>
      </c>
      <c r="H29" s="10">
        <f>H30+H31</f>
        <v>0</v>
      </c>
      <c r="I29" s="26" t="e">
        <f t="shared" si="1"/>
        <v>#DIV/0!</v>
      </c>
      <c r="J29" s="26">
        <f>H29/H6</f>
        <v>0</v>
      </c>
      <c r="K29" s="31" t="e">
        <f t="shared" si="2"/>
        <v>#DIV/0!</v>
      </c>
    </row>
    <row r="30" spans="1:11" s="4" customFormat="1" ht="19.5" customHeight="1">
      <c r="A30" s="11" t="s">
        <v>78</v>
      </c>
      <c r="B30" s="15">
        <v>10604011020000110</v>
      </c>
      <c r="C30" s="12"/>
      <c r="D30" s="12"/>
      <c r="E30" s="27" t="e">
        <f t="shared" si="0"/>
        <v>#DIV/0!</v>
      </c>
      <c r="F30" s="27">
        <f>D30/D6</f>
        <v>0</v>
      </c>
      <c r="G30" s="12"/>
      <c r="H30" s="12"/>
      <c r="I30" s="27" t="e">
        <f t="shared" si="1"/>
        <v>#DIV/0!</v>
      </c>
      <c r="J30" s="27">
        <f>H30/H6</f>
        <v>0</v>
      </c>
      <c r="K30" s="32" t="e">
        <f t="shared" si="2"/>
        <v>#DIV/0!</v>
      </c>
    </row>
    <row r="31" spans="1:11" s="4" customFormat="1" ht="19.5" customHeight="1">
      <c r="A31" s="11" t="s">
        <v>59</v>
      </c>
      <c r="B31" s="15">
        <v>10604012020000110</v>
      </c>
      <c r="C31" s="12"/>
      <c r="D31" s="12"/>
      <c r="E31" s="27" t="e">
        <f t="shared" si="0"/>
        <v>#DIV/0!</v>
      </c>
      <c r="F31" s="27">
        <f>D31/D6</f>
        <v>0</v>
      </c>
      <c r="G31" s="12"/>
      <c r="H31" s="12"/>
      <c r="I31" s="27" t="e">
        <f>H31/G31:G32</f>
        <v>#DIV/0!</v>
      </c>
      <c r="J31" s="27">
        <f>H31/H6</f>
        <v>0</v>
      </c>
      <c r="K31" s="32" t="e">
        <f t="shared" si="2"/>
        <v>#DIV/0!</v>
      </c>
    </row>
    <row r="32" spans="1:11" s="4" customFormat="1" ht="19.5" customHeight="1">
      <c r="A32" s="9" t="s">
        <v>62</v>
      </c>
      <c r="B32" s="15">
        <v>10606000000000110</v>
      </c>
      <c r="C32" s="10">
        <f>C33+C34</f>
        <v>7871.700000000001</v>
      </c>
      <c r="D32" s="10">
        <f>D33+D34</f>
        <v>1089.6</v>
      </c>
      <c r="E32" s="26">
        <f t="shared" si="0"/>
        <v>0.13841990929532372</v>
      </c>
      <c r="F32" s="26">
        <f>D32/D6</f>
        <v>0.11356861437118257</v>
      </c>
      <c r="G32" s="10">
        <f>G33+G34</f>
        <v>4650.7</v>
      </c>
      <c r="H32" s="10">
        <f>H33+H34</f>
        <v>-5919.2</v>
      </c>
      <c r="I32" s="26">
        <f aca="true" t="shared" si="3" ref="I32:I63">H32/G32</f>
        <v>-1.2727546390865891</v>
      </c>
      <c r="J32" s="26">
        <f>H32/H6</f>
        <v>-97.35526315789527</v>
      </c>
      <c r="K32" s="31">
        <f t="shared" si="2"/>
        <v>-0.18407892958507904</v>
      </c>
    </row>
    <row r="33" spans="1:11" s="4" customFormat="1" ht="19.5" customHeight="1">
      <c r="A33" s="11" t="s">
        <v>33</v>
      </c>
      <c r="B33" s="15">
        <v>10606030030000110</v>
      </c>
      <c r="C33" s="12">
        <v>6436.8</v>
      </c>
      <c r="D33" s="12">
        <v>647.9</v>
      </c>
      <c r="E33" s="27">
        <f t="shared" si="0"/>
        <v>0.10065560526969922</v>
      </c>
      <c r="F33" s="27">
        <f>D33/D6</f>
        <v>0.06753038293969273</v>
      </c>
      <c r="G33" s="12">
        <v>5987.5</v>
      </c>
      <c r="H33" s="12">
        <v>506.6</v>
      </c>
      <c r="I33" s="27">
        <f t="shared" si="3"/>
        <v>0.08460960334029229</v>
      </c>
      <c r="J33" s="27">
        <f>H33/H6</f>
        <v>8.332236842105308</v>
      </c>
      <c r="K33" s="32">
        <f t="shared" si="2"/>
        <v>1.2789182787208841</v>
      </c>
    </row>
    <row r="34" spans="1:11" s="4" customFormat="1" ht="19.5" customHeight="1">
      <c r="A34" s="11" t="s">
        <v>85</v>
      </c>
      <c r="B34" s="15">
        <v>10606040000000110</v>
      </c>
      <c r="C34" s="12">
        <v>1434.9</v>
      </c>
      <c r="D34" s="12">
        <v>441.7</v>
      </c>
      <c r="E34" s="27">
        <f t="shared" si="0"/>
        <v>0.3078263293609311</v>
      </c>
      <c r="F34" s="27">
        <f>D34/D6</f>
        <v>0.04603823143148986</v>
      </c>
      <c r="G34" s="12">
        <v>-1336.8</v>
      </c>
      <c r="H34" s="12">
        <v>-6425.8</v>
      </c>
      <c r="I34" s="27">
        <f t="shared" si="3"/>
        <v>4.806852184320766</v>
      </c>
      <c r="J34" s="27">
        <f>H34/H6</f>
        <v>-105.68750000000058</v>
      </c>
      <c r="K34" s="32">
        <f t="shared" si="2"/>
        <v>-0.06873852282984219</v>
      </c>
    </row>
    <row r="35" spans="1:11" s="4" customFormat="1" ht="19.5" customHeight="1">
      <c r="A35" s="7" t="s">
        <v>36</v>
      </c>
      <c r="B35" s="15">
        <v>10800000000000000</v>
      </c>
      <c r="C35" s="8">
        <f>C36+C38</f>
        <v>782</v>
      </c>
      <c r="D35" s="8">
        <f>D36+D38</f>
        <v>212.9</v>
      </c>
      <c r="E35" s="25">
        <f t="shared" si="0"/>
        <v>0.27225063938618926</v>
      </c>
      <c r="F35" s="25">
        <f>D35/D6</f>
        <v>0.022190490087761354</v>
      </c>
      <c r="G35" s="8">
        <f>G36+G38</f>
        <v>784</v>
      </c>
      <c r="H35" s="8">
        <f>H36+H38</f>
        <v>85.6</v>
      </c>
      <c r="I35" s="25">
        <f t="shared" si="3"/>
        <v>0.10918367346938775</v>
      </c>
      <c r="J35" s="25">
        <f>H35/H6</f>
        <v>1.4078947368421129</v>
      </c>
      <c r="K35" s="30">
        <f t="shared" si="2"/>
        <v>2.4871495327102804</v>
      </c>
    </row>
    <row r="36" spans="1:11" s="4" customFormat="1" ht="37.5" customHeight="1">
      <c r="A36" s="9" t="s">
        <v>47</v>
      </c>
      <c r="B36" s="15">
        <v>10803000010000110</v>
      </c>
      <c r="C36" s="10">
        <f>C37</f>
        <v>750</v>
      </c>
      <c r="D36" s="10">
        <f>D37</f>
        <v>180.9</v>
      </c>
      <c r="E36" s="26">
        <f t="shared" si="0"/>
        <v>0.2412</v>
      </c>
      <c r="F36" s="26">
        <f>D36/D6</f>
        <v>0.018855141648079048</v>
      </c>
      <c r="G36" s="10">
        <f>G37</f>
        <v>750</v>
      </c>
      <c r="H36" s="10">
        <f>H37</f>
        <v>68.5</v>
      </c>
      <c r="I36" s="26">
        <f t="shared" si="3"/>
        <v>0.09133333333333334</v>
      </c>
      <c r="J36" s="26">
        <f>H36/H6</f>
        <v>1.1266447368421113</v>
      </c>
      <c r="K36" s="31">
        <f t="shared" si="2"/>
        <v>2.640875912408759</v>
      </c>
    </row>
    <row r="37" spans="1:11" s="4" customFormat="1" ht="61.5" customHeight="1">
      <c r="A37" s="11" t="s">
        <v>66</v>
      </c>
      <c r="B37" s="15">
        <v>10803010010000110</v>
      </c>
      <c r="C37" s="12">
        <v>750</v>
      </c>
      <c r="D37" s="12">
        <v>180.9</v>
      </c>
      <c r="E37" s="27">
        <f t="shared" si="0"/>
        <v>0.2412</v>
      </c>
      <c r="F37" s="27">
        <f>D37/D6</f>
        <v>0.018855141648079048</v>
      </c>
      <c r="G37" s="12">
        <v>750</v>
      </c>
      <c r="H37" s="12">
        <v>68.5</v>
      </c>
      <c r="I37" s="27">
        <f t="shared" si="3"/>
        <v>0.09133333333333334</v>
      </c>
      <c r="J37" s="27">
        <f>H37/H6</f>
        <v>1.1266447368421113</v>
      </c>
      <c r="K37" s="32">
        <f t="shared" si="2"/>
        <v>2.640875912408759</v>
      </c>
    </row>
    <row r="38" spans="1:11" s="4" customFormat="1" ht="49.5" customHeight="1">
      <c r="A38" s="9" t="s">
        <v>39</v>
      </c>
      <c r="B38" s="15">
        <v>10804000010000110</v>
      </c>
      <c r="C38" s="10">
        <f>C39</f>
        <v>32</v>
      </c>
      <c r="D38" s="10">
        <f>D39</f>
        <v>32</v>
      </c>
      <c r="E38" s="26">
        <f aca="true" t="shared" si="4" ref="E38:E69">D38/C38</f>
        <v>1</v>
      </c>
      <c r="F38" s="26">
        <f>D38/D6</f>
        <v>0.0033353484396823076</v>
      </c>
      <c r="G38" s="10">
        <f>G39</f>
        <v>34</v>
      </c>
      <c r="H38" s="10">
        <f>H39</f>
        <v>17.1</v>
      </c>
      <c r="I38" s="26">
        <f t="shared" si="3"/>
        <v>0.5029411764705882</v>
      </c>
      <c r="J38" s="26">
        <f>H38/H6</f>
        <v>0.28125000000000155</v>
      </c>
      <c r="K38" s="31">
        <f aca="true" t="shared" si="5" ref="K38:K69">D38/H38</f>
        <v>1.871345029239766</v>
      </c>
    </row>
    <row r="39" spans="1:11" s="4" customFormat="1" ht="85.5" customHeight="1">
      <c r="A39" s="11" t="s">
        <v>6</v>
      </c>
      <c r="B39" s="15">
        <v>10804020010000110</v>
      </c>
      <c r="C39" s="12">
        <v>32</v>
      </c>
      <c r="D39" s="12">
        <v>32</v>
      </c>
      <c r="E39" s="27">
        <f t="shared" si="4"/>
        <v>1</v>
      </c>
      <c r="F39" s="27">
        <f>D39/D6</f>
        <v>0.0033353484396823076</v>
      </c>
      <c r="G39" s="12">
        <v>34</v>
      </c>
      <c r="H39" s="12">
        <v>17.1</v>
      </c>
      <c r="I39" s="27">
        <f t="shared" si="3"/>
        <v>0.5029411764705882</v>
      </c>
      <c r="J39" s="27">
        <f>H39/H6</f>
        <v>0.28125000000000155</v>
      </c>
      <c r="K39" s="32">
        <f t="shared" si="5"/>
        <v>1.871345029239766</v>
      </c>
    </row>
    <row r="40" spans="1:11" s="4" customFormat="1" ht="61.5" customHeight="1">
      <c r="A40" s="7" t="s">
        <v>24</v>
      </c>
      <c r="B40" s="15">
        <v>10900000000000000</v>
      </c>
      <c r="C40" s="8">
        <f>C41</f>
        <v>0</v>
      </c>
      <c r="D40" s="8">
        <f>D41</f>
        <v>0</v>
      </c>
      <c r="E40" s="25" t="e">
        <f t="shared" si="4"/>
        <v>#DIV/0!</v>
      </c>
      <c r="F40" s="25">
        <f>D40/D6</f>
        <v>0</v>
      </c>
      <c r="G40" s="8">
        <f>G41</f>
        <v>0</v>
      </c>
      <c r="H40" s="8">
        <f>H41</f>
        <v>0</v>
      </c>
      <c r="I40" s="25" t="e">
        <f t="shared" si="3"/>
        <v>#DIV/0!</v>
      </c>
      <c r="J40" s="25">
        <f>H40/H6</f>
        <v>0</v>
      </c>
      <c r="K40" s="30" t="e">
        <f t="shared" si="5"/>
        <v>#DIV/0!</v>
      </c>
    </row>
    <row r="41" spans="1:11" s="4" customFormat="1" ht="19.5" customHeight="1">
      <c r="A41" s="9" t="s">
        <v>23</v>
      </c>
      <c r="B41" s="15">
        <v>10904000000000110</v>
      </c>
      <c r="C41" s="10">
        <f>C42</f>
        <v>0</v>
      </c>
      <c r="D41" s="10">
        <f>D42</f>
        <v>0</v>
      </c>
      <c r="E41" s="26" t="e">
        <f t="shared" si="4"/>
        <v>#DIV/0!</v>
      </c>
      <c r="F41" s="26">
        <f>D41/D6</f>
        <v>0</v>
      </c>
      <c r="G41" s="10">
        <f>G42</f>
        <v>0</v>
      </c>
      <c r="H41" s="10">
        <f>H42</f>
        <v>0</v>
      </c>
      <c r="I41" s="26" t="e">
        <f t="shared" si="3"/>
        <v>#DIV/0!</v>
      </c>
      <c r="J41" s="26">
        <f>H41/H6</f>
        <v>0</v>
      </c>
      <c r="K41" s="31" t="e">
        <f t="shared" si="5"/>
        <v>#DIV/0!</v>
      </c>
    </row>
    <row r="42" spans="1:11" s="4" customFormat="1" ht="24.75" customHeight="1">
      <c r="A42" s="11" t="s">
        <v>18</v>
      </c>
      <c r="B42" s="15">
        <v>10904053050000100</v>
      </c>
      <c r="C42" s="12"/>
      <c r="D42" s="13"/>
      <c r="E42" s="27" t="e">
        <f t="shared" si="4"/>
        <v>#DIV/0!</v>
      </c>
      <c r="F42" s="27">
        <f>D42/D6</f>
        <v>0</v>
      </c>
      <c r="G42" s="12"/>
      <c r="H42" s="13"/>
      <c r="I42" s="27" t="e">
        <f t="shared" si="3"/>
        <v>#DIV/0!</v>
      </c>
      <c r="J42" s="27">
        <f>H42/H6</f>
        <v>0</v>
      </c>
      <c r="K42" s="32" t="e">
        <f t="shared" si="5"/>
        <v>#DIV/0!</v>
      </c>
    </row>
    <row r="43" spans="1:11" s="4" customFormat="1" ht="76.5" customHeight="1">
      <c r="A43" s="7" t="s">
        <v>74</v>
      </c>
      <c r="B43" s="15">
        <v>11100000000000000</v>
      </c>
      <c r="C43" s="8">
        <f>C44</f>
        <v>504</v>
      </c>
      <c r="D43" s="8">
        <f>D44</f>
        <v>107.5</v>
      </c>
      <c r="E43" s="25">
        <f t="shared" si="4"/>
        <v>0.21329365079365079</v>
      </c>
      <c r="F43" s="25">
        <f>D43/D6</f>
        <v>0.011204686164557753</v>
      </c>
      <c r="G43" s="8">
        <f>G44</f>
        <v>918</v>
      </c>
      <c r="H43" s="8">
        <f>H44</f>
        <v>89.5</v>
      </c>
      <c r="I43" s="25">
        <f t="shared" si="3"/>
        <v>0.09749455337690632</v>
      </c>
      <c r="J43" s="25">
        <f>J45+J46</f>
        <v>1.4720394736842186</v>
      </c>
      <c r="K43" s="30">
        <f t="shared" si="5"/>
        <v>1.2011173184357542</v>
      </c>
    </row>
    <row r="44" spans="1:11" s="4" customFormat="1" ht="109.5" customHeight="1">
      <c r="A44" s="9" t="s">
        <v>71</v>
      </c>
      <c r="B44" s="15">
        <v>11105000000000120</v>
      </c>
      <c r="C44" s="10">
        <f>C45+C46</f>
        <v>504</v>
      </c>
      <c r="D44" s="10">
        <f>D45+D46</f>
        <v>107.5</v>
      </c>
      <c r="E44" s="26">
        <f t="shared" si="4"/>
        <v>0.21329365079365079</v>
      </c>
      <c r="F44" s="26">
        <f>D44/D6</f>
        <v>0.011204686164557753</v>
      </c>
      <c r="G44" s="10">
        <f>G45+G46</f>
        <v>918</v>
      </c>
      <c r="H44" s="10">
        <f>H45+H46</f>
        <v>89.5</v>
      </c>
      <c r="I44" s="26">
        <f t="shared" si="3"/>
        <v>0.09749455337690632</v>
      </c>
      <c r="J44" s="26">
        <f>H44/H6</f>
        <v>1.4720394736842186</v>
      </c>
      <c r="K44" s="31">
        <f t="shared" si="5"/>
        <v>1.2011173184357542</v>
      </c>
    </row>
    <row r="45" spans="1:11" s="4" customFormat="1" ht="73.5" customHeight="1">
      <c r="A45" s="11" t="s">
        <v>53</v>
      </c>
      <c r="B45" s="15">
        <v>11105013000000100</v>
      </c>
      <c r="C45" s="12">
        <v>190</v>
      </c>
      <c r="D45" s="12">
        <v>78.3</v>
      </c>
      <c r="E45" s="27">
        <f t="shared" si="4"/>
        <v>0.4121052631578947</v>
      </c>
      <c r="F45" s="27">
        <f>D45/D6</f>
        <v>0.008161180713347647</v>
      </c>
      <c r="G45" s="12">
        <v>586</v>
      </c>
      <c r="H45" s="12">
        <v>42.5</v>
      </c>
      <c r="I45" s="27">
        <f t="shared" si="3"/>
        <v>0.07252559726962457</v>
      </c>
      <c r="J45" s="27">
        <f>H45/H6</f>
        <v>0.6990131578947406</v>
      </c>
      <c r="K45" s="32">
        <f t="shared" si="5"/>
        <v>1.8423529411764705</v>
      </c>
    </row>
    <row r="46" spans="1:11" s="4" customFormat="1" ht="85.5" customHeight="1">
      <c r="A46" s="11" t="s">
        <v>56</v>
      </c>
      <c r="B46" s="15">
        <v>11105030000000120</v>
      </c>
      <c r="C46" s="12">
        <v>314</v>
      </c>
      <c r="D46" s="12">
        <v>29.2</v>
      </c>
      <c r="E46" s="27">
        <f t="shared" si="4"/>
        <v>0.0929936305732484</v>
      </c>
      <c r="F46" s="27">
        <f>D46/D6</f>
        <v>0.003043505451210106</v>
      </c>
      <c r="G46" s="12">
        <v>332</v>
      </c>
      <c r="H46" s="12">
        <v>47</v>
      </c>
      <c r="I46" s="27">
        <f t="shared" si="3"/>
        <v>0.14156626506024098</v>
      </c>
      <c r="J46" s="27">
        <f>H46/H6</f>
        <v>0.7730263157894779</v>
      </c>
      <c r="K46" s="32">
        <f t="shared" si="5"/>
        <v>0.6212765957446809</v>
      </c>
    </row>
    <row r="47" spans="1:11" s="4" customFormat="1" ht="31.5" customHeight="1">
      <c r="A47" s="7" t="s">
        <v>84</v>
      </c>
      <c r="B47" s="15">
        <v>11200000000000000</v>
      </c>
      <c r="C47" s="8">
        <f>C48</f>
        <v>84.6</v>
      </c>
      <c r="D47" s="8">
        <f>D48</f>
        <v>7.9</v>
      </c>
      <c r="E47" s="25">
        <f t="shared" si="4"/>
        <v>0.09338061465721041</v>
      </c>
      <c r="F47" s="25">
        <f>D47/D6</f>
        <v>0.0008234141460465698</v>
      </c>
      <c r="G47" s="8">
        <f>G48</f>
        <v>78.5</v>
      </c>
      <c r="H47" s="8">
        <f>H48</f>
        <v>8.8</v>
      </c>
      <c r="I47" s="25">
        <f t="shared" si="3"/>
        <v>0.11210191082802548</v>
      </c>
      <c r="J47" s="25">
        <f>H47/H6</f>
        <v>0.14473684210526394</v>
      </c>
      <c r="K47" s="30">
        <f t="shared" si="5"/>
        <v>0.8977272727272727</v>
      </c>
    </row>
    <row r="48" spans="1:11" s="4" customFormat="1" ht="24.75" customHeight="1">
      <c r="A48" s="9" t="s">
        <v>25</v>
      </c>
      <c r="B48" s="15">
        <v>11201000010000120</v>
      </c>
      <c r="C48" s="10">
        <f>C49+C50+C51</f>
        <v>84.6</v>
      </c>
      <c r="D48" s="10">
        <f>D49+D50+D51</f>
        <v>7.9</v>
      </c>
      <c r="E48" s="26">
        <f t="shared" si="4"/>
        <v>0.09338061465721041</v>
      </c>
      <c r="F48" s="26">
        <f>D48/D6</f>
        <v>0.0008234141460465698</v>
      </c>
      <c r="G48" s="10">
        <f>G49+G50+G51</f>
        <v>78.5</v>
      </c>
      <c r="H48" s="10">
        <f>H49+H50+H51</f>
        <v>8.8</v>
      </c>
      <c r="I48" s="26">
        <f t="shared" si="3"/>
        <v>0.11210191082802548</v>
      </c>
      <c r="J48" s="26">
        <f>H48/H6</f>
        <v>0.14473684210526394</v>
      </c>
      <c r="K48" s="31">
        <f t="shared" si="5"/>
        <v>0.8977272727272727</v>
      </c>
    </row>
    <row r="49" spans="1:11" s="4" customFormat="1" ht="37.5" customHeight="1">
      <c r="A49" s="11" t="s">
        <v>82</v>
      </c>
      <c r="B49" s="15">
        <v>11201010010000120</v>
      </c>
      <c r="C49" s="12">
        <v>11.8</v>
      </c>
      <c r="D49" s="12">
        <v>1.2</v>
      </c>
      <c r="E49" s="27">
        <f t="shared" si="4"/>
        <v>0.10169491525423728</v>
      </c>
      <c r="F49" s="27">
        <f>D49/D6</f>
        <v>0.00012507556648808655</v>
      </c>
      <c r="G49" s="12">
        <v>63.5</v>
      </c>
      <c r="H49" s="12">
        <v>2.4</v>
      </c>
      <c r="I49" s="27">
        <f t="shared" si="3"/>
        <v>0.03779527559055118</v>
      </c>
      <c r="J49" s="27">
        <f>H49/H6</f>
        <v>0.03947368421052653</v>
      </c>
      <c r="K49" s="32">
        <f t="shared" si="5"/>
        <v>0.5</v>
      </c>
    </row>
    <row r="50" spans="1:11" s="4" customFormat="1" ht="37.5" customHeight="1">
      <c r="A50" s="11" t="s">
        <v>37</v>
      </c>
      <c r="B50" s="15">
        <v>11201020010000120</v>
      </c>
      <c r="C50" s="12">
        <v>5.1</v>
      </c>
      <c r="D50" s="12">
        <v>0.2</v>
      </c>
      <c r="E50" s="27">
        <f t="shared" si="4"/>
        <v>0.03921568627450981</v>
      </c>
      <c r="F50" s="27">
        <f>D50/D6</f>
        <v>2.0845927748014423E-05</v>
      </c>
      <c r="G50" s="12">
        <v>5</v>
      </c>
      <c r="H50" s="12">
        <v>1.4</v>
      </c>
      <c r="I50" s="27">
        <f t="shared" si="3"/>
        <v>0.27999999999999997</v>
      </c>
      <c r="J50" s="27">
        <f>H50/H6</f>
        <v>0.023026315789473808</v>
      </c>
      <c r="K50" s="32">
        <f t="shared" si="5"/>
        <v>0.14285714285714288</v>
      </c>
    </row>
    <row r="51" spans="1:11" s="4" customFormat="1" ht="24.75" customHeight="1">
      <c r="A51" s="11" t="s">
        <v>26</v>
      </c>
      <c r="B51" s="15">
        <v>11201040010000120</v>
      </c>
      <c r="C51" s="12">
        <v>67.7</v>
      </c>
      <c r="D51" s="12">
        <v>6.5</v>
      </c>
      <c r="E51" s="27">
        <f t="shared" si="4"/>
        <v>0.09601181683899557</v>
      </c>
      <c r="F51" s="27">
        <f>D51/D6</f>
        <v>0.0006774926518104688</v>
      </c>
      <c r="G51" s="12">
        <v>10</v>
      </c>
      <c r="H51" s="12">
        <v>5</v>
      </c>
      <c r="I51" s="27">
        <f t="shared" si="3"/>
        <v>0.5</v>
      </c>
      <c r="J51" s="27">
        <f>H51/H6</f>
        <v>0.08223684210526361</v>
      </c>
      <c r="K51" s="32">
        <f t="shared" si="5"/>
        <v>1.3</v>
      </c>
    </row>
    <row r="52" spans="1:11" s="4" customFormat="1" ht="61.5" customHeight="1">
      <c r="A52" s="7" t="s">
        <v>11</v>
      </c>
      <c r="B52" s="15">
        <v>11300000000000000</v>
      </c>
      <c r="C52" s="8">
        <f>C53</f>
        <v>0</v>
      </c>
      <c r="D52" s="8">
        <f>D53</f>
        <v>0</v>
      </c>
      <c r="E52" s="25" t="e">
        <f t="shared" si="4"/>
        <v>#DIV/0!</v>
      </c>
      <c r="F52" s="25">
        <f>D52/D6</f>
        <v>0</v>
      </c>
      <c r="G52" s="8">
        <f>G53</f>
        <v>0</v>
      </c>
      <c r="H52" s="8">
        <f>H53</f>
        <v>0</v>
      </c>
      <c r="I52" s="25" t="e">
        <f t="shared" si="3"/>
        <v>#DIV/0!</v>
      </c>
      <c r="J52" s="25">
        <f>H52/H6</f>
        <v>0</v>
      </c>
      <c r="K52" s="30" t="e">
        <f t="shared" si="5"/>
        <v>#DIV/0!</v>
      </c>
    </row>
    <row r="53" spans="1:11" s="4" customFormat="1" ht="24.75" customHeight="1">
      <c r="A53" s="11" t="s">
        <v>10</v>
      </c>
      <c r="B53" s="15">
        <v>11302990000000130</v>
      </c>
      <c r="C53" s="12"/>
      <c r="D53" s="12"/>
      <c r="E53" s="27" t="e">
        <f t="shared" si="4"/>
        <v>#DIV/0!</v>
      </c>
      <c r="F53" s="27">
        <f>D53/D6</f>
        <v>0</v>
      </c>
      <c r="G53" s="12"/>
      <c r="H53" s="12"/>
      <c r="I53" s="27" t="e">
        <f t="shared" si="3"/>
        <v>#DIV/0!</v>
      </c>
      <c r="J53" s="27">
        <f>H53/H6</f>
        <v>0</v>
      </c>
      <c r="K53" s="32" t="e">
        <f t="shared" si="5"/>
        <v>#DIV/0!</v>
      </c>
    </row>
    <row r="54" spans="1:11" s="4" customFormat="1" ht="46.5" customHeight="1">
      <c r="A54" s="7" t="s">
        <v>75</v>
      </c>
      <c r="B54" s="15">
        <v>11400000000000000</v>
      </c>
      <c r="C54" s="8">
        <f>C55+C57</f>
        <v>60</v>
      </c>
      <c r="D54" s="8">
        <f>D55+D57</f>
        <v>1225.1</v>
      </c>
      <c r="E54" s="25">
        <f t="shared" si="4"/>
        <v>20.418333333333333</v>
      </c>
      <c r="F54" s="25">
        <f>D54/D6</f>
        <v>0.12769173042046233</v>
      </c>
      <c r="G54" s="8">
        <f>G55+G57</f>
        <v>637.2</v>
      </c>
      <c r="H54" s="8">
        <f>H55+H57</f>
        <v>16.2</v>
      </c>
      <c r="I54" s="25">
        <f t="shared" si="3"/>
        <v>0.02542372881355932</v>
      </c>
      <c r="J54" s="25">
        <f>H54/H6</f>
        <v>0.26644736842105404</v>
      </c>
      <c r="K54" s="30">
        <f t="shared" si="5"/>
        <v>75.62345679012346</v>
      </c>
    </row>
    <row r="55" spans="1:11" s="4" customFormat="1" ht="97.5" customHeight="1">
      <c r="A55" s="9" t="s">
        <v>58</v>
      </c>
      <c r="B55" s="15">
        <v>11402000000000000</v>
      </c>
      <c r="C55" s="10">
        <f>C56</f>
        <v>50</v>
      </c>
      <c r="D55" s="10">
        <f>D56</f>
        <v>1225.1</v>
      </c>
      <c r="E55" s="26">
        <f t="shared" si="4"/>
        <v>24.502</v>
      </c>
      <c r="F55" s="26">
        <f>D55/D6</f>
        <v>0.12769173042046233</v>
      </c>
      <c r="G55" s="10">
        <f>G56</f>
        <v>489</v>
      </c>
      <c r="H55" s="10">
        <f>H56</f>
        <v>0</v>
      </c>
      <c r="I55" s="26">
        <f t="shared" si="3"/>
        <v>0</v>
      </c>
      <c r="J55" s="26">
        <f>H55/H6</f>
        <v>0</v>
      </c>
      <c r="K55" s="31" t="e">
        <f t="shared" si="5"/>
        <v>#DIV/0!</v>
      </c>
    </row>
    <row r="56" spans="1:11" s="4" customFormat="1" ht="109.5" customHeight="1">
      <c r="A56" s="11" t="s">
        <v>79</v>
      </c>
      <c r="B56" s="15">
        <v>11402053050000400</v>
      </c>
      <c r="C56" s="12">
        <v>50</v>
      </c>
      <c r="D56" s="34">
        <v>1225.1</v>
      </c>
      <c r="E56" s="27">
        <f t="shared" si="4"/>
        <v>24.502</v>
      </c>
      <c r="F56" s="27">
        <f>D56/D6</f>
        <v>0.12769173042046233</v>
      </c>
      <c r="G56" s="12">
        <v>489</v>
      </c>
      <c r="H56" s="34">
        <v>0</v>
      </c>
      <c r="I56" s="27">
        <f t="shared" si="3"/>
        <v>0</v>
      </c>
      <c r="J56" s="27">
        <f>H56/H6</f>
        <v>0</v>
      </c>
      <c r="K56" s="32" t="e">
        <f t="shared" si="5"/>
        <v>#DIV/0!</v>
      </c>
    </row>
    <row r="57" spans="1:11" s="4" customFormat="1" ht="49.5" customHeight="1">
      <c r="A57" s="9" t="s">
        <v>17</v>
      </c>
      <c r="B57" s="15">
        <v>11406000000000430</v>
      </c>
      <c r="C57" s="10">
        <f>C58</f>
        <v>10</v>
      </c>
      <c r="D57" s="10">
        <f>D58</f>
        <v>0</v>
      </c>
      <c r="E57" s="26">
        <f t="shared" si="4"/>
        <v>0</v>
      </c>
      <c r="F57" s="26">
        <f>D57/D6</f>
        <v>0</v>
      </c>
      <c r="G57" s="10">
        <f>G58</f>
        <v>148.2</v>
      </c>
      <c r="H57" s="10">
        <f>H58</f>
        <v>16.2</v>
      </c>
      <c r="I57" s="26">
        <f t="shared" si="3"/>
        <v>0.10931174089068826</v>
      </c>
      <c r="J57" s="26">
        <f>H57/H6</f>
        <v>0.26644736842105404</v>
      </c>
      <c r="K57" s="31">
        <f t="shared" si="5"/>
        <v>0</v>
      </c>
    </row>
    <row r="58" spans="1:11" s="4" customFormat="1" ht="43.5" customHeight="1">
      <c r="A58" s="16" t="s">
        <v>93</v>
      </c>
      <c r="B58" s="15">
        <v>11406013100000400</v>
      </c>
      <c r="C58" s="12">
        <v>10</v>
      </c>
      <c r="D58" s="12">
        <v>0</v>
      </c>
      <c r="E58" s="27">
        <f t="shared" si="4"/>
        <v>0</v>
      </c>
      <c r="F58" s="27">
        <f>D58/D6</f>
        <v>0</v>
      </c>
      <c r="G58" s="12">
        <v>148.2</v>
      </c>
      <c r="H58" s="12">
        <v>16.2</v>
      </c>
      <c r="I58" s="27">
        <f t="shared" si="3"/>
        <v>0.10931174089068826</v>
      </c>
      <c r="J58" s="27">
        <f>H58/H6</f>
        <v>0.26644736842105404</v>
      </c>
      <c r="K58" s="32">
        <f t="shared" si="5"/>
        <v>0</v>
      </c>
    </row>
    <row r="59" spans="1:11" s="4" customFormat="1" ht="31.5" customHeight="1">
      <c r="A59" s="7" t="s">
        <v>34</v>
      </c>
      <c r="B59" s="15">
        <v>11600000000000000</v>
      </c>
      <c r="C59" s="8">
        <f>C60+C63+C64+C66+C70+C71+C72+C73+C74+C75+C76</f>
        <v>835.1</v>
      </c>
      <c r="D59" s="8">
        <f>D60+D63+D64+D66+D70+D71+D72+D73+D74+D75+D76</f>
        <v>354.2</v>
      </c>
      <c r="E59" s="25">
        <f t="shared" si="4"/>
        <v>0.42414082145850796</v>
      </c>
      <c r="F59" s="25">
        <f>D59/D6</f>
        <v>0.03691813804173354</v>
      </c>
      <c r="G59" s="8">
        <f>G60+G63+G64+G66+G70+G71+G72+G73+G74+G75+G76</f>
        <v>770.5</v>
      </c>
      <c r="H59" s="8">
        <f>H60+H63+H64+H66+H70+H71+H72+H73+H74+H75+H76</f>
        <v>231.3</v>
      </c>
      <c r="I59" s="25">
        <f t="shared" si="3"/>
        <v>0.300194678780013</v>
      </c>
      <c r="J59" s="25">
        <f>J60+J63+J64+J66+J70+J71+J72+J73+J74+J75+J76</f>
        <v>3.8042763157894943</v>
      </c>
      <c r="K59" s="30">
        <f t="shared" si="5"/>
        <v>1.5313445741461305</v>
      </c>
    </row>
    <row r="60" spans="1:11" s="4" customFormat="1" ht="37.5" customHeight="1">
      <c r="A60" s="9" t="s">
        <v>13</v>
      </c>
      <c r="B60" s="15">
        <v>11603000000000140</v>
      </c>
      <c r="C60" s="10">
        <f>C61+C62</f>
        <v>12</v>
      </c>
      <c r="D60" s="10">
        <f>D61+D62</f>
        <v>1.3</v>
      </c>
      <c r="E60" s="26">
        <f t="shared" si="4"/>
        <v>0.10833333333333334</v>
      </c>
      <c r="F60" s="26">
        <f>D60/D6</f>
        <v>0.00013549853036209377</v>
      </c>
      <c r="G60" s="10">
        <f>G61+G62</f>
        <v>26</v>
      </c>
      <c r="H60" s="10">
        <f>H61+H62</f>
        <v>1</v>
      </c>
      <c r="I60" s="26">
        <f t="shared" si="3"/>
        <v>0.038461538461538464</v>
      </c>
      <c r="J60" s="26">
        <f>H60/H6</f>
        <v>0.01644736842105272</v>
      </c>
      <c r="K60" s="31">
        <f t="shared" si="5"/>
        <v>1.3</v>
      </c>
    </row>
    <row r="61" spans="1:11" s="4" customFormat="1" ht="85.5" customHeight="1">
      <c r="A61" s="11" t="s">
        <v>20</v>
      </c>
      <c r="B61" s="15">
        <v>11603010010000140</v>
      </c>
      <c r="C61" s="12">
        <v>10</v>
      </c>
      <c r="D61" s="12">
        <v>1.1</v>
      </c>
      <c r="E61" s="27">
        <f t="shared" si="4"/>
        <v>0.11000000000000001</v>
      </c>
      <c r="F61" s="27">
        <f>D61/D6</f>
        <v>0.00011465260261407934</v>
      </c>
      <c r="G61" s="12">
        <v>23</v>
      </c>
      <c r="H61" s="12">
        <v>0.1</v>
      </c>
      <c r="I61" s="27">
        <f t="shared" si="3"/>
        <v>0.004347826086956522</v>
      </c>
      <c r="J61" s="27">
        <f>H61/H6</f>
        <v>0.0016447368421052722</v>
      </c>
      <c r="K61" s="32">
        <f t="shared" si="5"/>
        <v>11</v>
      </c>
    </row>
    <row r="62" spans="1:11" s="4" customFormat="1" ht="61.5" customHeight="1">
      <c r="A62" s="11" t="s">
        <v>61</v>
      </c>
      <c r="B62" s="15">
        <v>11603030010000140</v>
      </c>
      <c r="C62" s="12">
        <v>2</v>
      </c>
      <c r="D62" s="12">
        <v>0.2</v>
      </c>
      <c r="E62" s="27">
        <f t="shared" si="4"/>
        <v>0.1</v>
      </c>
      <c r="F62" s="27">
        <f>D62/D6</f>
        <v>2.0845927748014423E-05</v>
      </c>
      <c r="G62" s="12">
        <v>3</v>
      </c>
      <c r="H62" s="12">
        <v>0.9</v>
      </c>
      <c r="I62" s="27">
        <f t="shared" si="3"/>
        <v>0.3</v>
      </c>
      <c r="J62" s="27">
        <f>H62/H6</f>
        <v>0.014802631578947449</v>
      </c>
      <c r="K62" s="32">
        <f t="shared" si="5"/>
        <v>0.22222222222222224</v>
      </c>
    </row>
    <row r="63" spans="1:11" s="4" customFormat="1" ht="73.5" customHeight="1">
      <c r="A63" s="9" t="s">
        <v>5</v>
      </c>
      <c r="B63" s="15">
        <v>11606000010000140</v>
      </c>
      <c r="C63" s="10">
        <v>35</v>
      </c>
      <c r="D63" s="10">
        <v>0</v>
      </c>
      <c r="E63" s="26">
        <f t="shared" si="4"/>
        <v>0</v>
      </c>
      <c r="F63" s="26">
        <f>D63/D6</f>
        <v>0</v>
      </c>
      <c r="G63" s="10">
        <v>25</v>
      </c>
      <c r="H63" s="10">
        <v>0</v>
      </c>
      <c r="I63" s="26">
        <f t="shared" si="3"/>
        <v>0</v>
      </c>
      <c r="J63" s="26">
        <f>H63/H6</f>
        <v>0</v>
      </c>
      <c r="K63" s="31" t="e">
        <f t="shared" si="5"/>
        <v>#DIV/0!</v>
      </c>
    </row>
    <row r="64" spans="1:11" s="4" customFormat="1" ht="73.5" customHeight="1">
      <c r="A64" s="9" t="s">
        <v>35</v>
      </c>
      <c r="B64" s="15">
        <v>11608000010000140</v>
      </c>
      <c r="C64" s="10">
        <f>C65</f>
        <v>50</v>
      </c>
      <c r="D64" s="10">
        <f>D65</f>
        <v>5</v>
      </c>
      <c r="E64" s="26">
        <f t="shared" si="4"/>
        <v>0.1</v>
      </c>
      <c r="F64" s="26">
        <f>D64/D6</f>
        <v>0.0005211481937003606</v>
      </c>
      <c r="G64" s="10">
        <f>G65</f>
        <v>15</v>
      </c>
      <c r="H64" s="10">
        <f>H65</f>
        <v>9</v>
      </c>
      <c r="I64" s="26">
        <f aca="true" t="shared" si="6" ref="I64:I81">H64/G64</f>
        <v>0.6</v>
      </c>
      <c r="J64" s="26">
        <f>H64/H6</f>
        <v>0.14802631578947448</v>
      </c>
      <c r="K64" s="31">
        <f t="shared" si="5"/>
        <v>0.5555555555555556</v>
      </c>
    </row>
    <row r="65" spans="1:11" s="4" customFormat="1" ht="61.5" customHeight="1">
      <c r="A65" s="11" t="s">
        <v>52</v>
      </c>
      <c r="B65" s="15">
        <v>11608010010000140</v>
      </c>
      <c r="C65" s="12">
        <v>50</v>
      </c>
      <c r="D65" s="12">
        <v>5</v>
      </c>
      <c r="E65" s="27">
        <f t="shared" si="4"/>
        <v>0.1</v>
      </c>
      <c r="F65" s="27">
        <f>D65/D6</f>
        <v>0.0005211481937003606</v>
      </c>
      <c r="G65" s="12">
        <v>15</v>
      </c>
      <c r="H65" s="12">
        <v>9</v>
      </c>
      <c r="I65" s="27">
        <f t="shared" si="6"/>
        <v>0.6</v>
      </c>
      <c r="J65" s="27">
        <f>H65/H6</f>
        <v>0.14802631578947448</v>
      </c>
      <c r="K65" s="32">
        <f t="shared" si="5"/>
        <v>0.5555555555555556</v>
      </c>
    </row>
    <row r="66" spans="1:11" s="4" customFormat="1" ht="133.5" customHeight="1">
      <c r="A66" s="9" t="s">
        <v>81</v>
      </c>
      <c r="B66" s="15">
        <v>11625000000000140</v>
      </c>
      <c r="C66" s="10">
        <f>C67+C68+C69</f>
        <v>60</v>
      </c>
      <c r="D66" s="10">
        <f>D67+D68+D69</f>
        <v>84.3</v>
      </c>
      <c r="E66" s="26">
        <f t="shared" si="4"/>
        <v>1.405</v>
      </c>
      <c r="F66" s="26">
        <f>D66/D6</f>
        <v>0.00878655854578808</v>
      </c>
      <c r="G66" s="10">
        <f>G67+G68+G69</f>
        <v>70</v>
      </c>
      <c r="H66" s="10">
        <f>H67+H68+H69</f>
        <v>14</v>
      </c>
      <c r="I66" s="26">
        <f t="shared" si="6"/>
        <v>0.2</v>
      </c>
      <c r="J66" s="26">
        <f>H66/H6</f>
        <v>0.23026315789473809</v>
      </c>
      <c r="K66" s="31">
        <f t="shared" si="5"/>
        <v>6.021428571428571</v>
      </c>
    </row>
    <row r="67" spans="1:11" s="4" customFormat="1" ht="49.5" customHeight="1">
      <c r="A67" s="11" t="s">
        <v>77</v>
      </c>
      <c r="B67" s="15">
        <v>11625030010000140</v>
      </c>
      <c r="C67" s="12"/>
      <c r="D67" s="12"/>
      <c r="E67" s="27" t="e">
        <f t="shared" si="4"/>
        <v>#DIV/0!</v>
      </c>
      <c r="F67" s="27">
        <f>D67/D6</f>
        <v>0</v>
      </c>
      <c r="G67" s="12"/>
      <c r="H67" s="12"/>
      <c r="I67" s="27" t="e">
        <f t="shared" si="6"/>
        <v>#DIV/0!</v>
      </c>
      <c r="J67" s="27">
        <f>H67/H6</f>
        <v>0</v>
      </c>
      <c r="K67" s="32" t="e">
        <f t="shared" si="5"/>
        <v>#DIV/0!</v>
      </c>
    </row>
    <row r="68" spans="1:11" s="4" customFormat="1" ht="37.5" customHeight="1">
      <c r="A68" s="11" t="s">
        <v>27</v>
      </c>
      <c r="B68" s="15">
        <v>11625050010000140</v>
      </c>
      <c r="C68" s="12">
        <v>20</v>
      </c>
      <c r="D68" s="12">
        <v>63</v>
      </c>
      <c r="E68" s="27">
        <f t="shared" si="4"/>
        <v>3.15</v>
      </c>
      <c r="F68" s="27">
        <f>D68/D6</f>
        <v>0.006566467240624543</v>
      </c>
      <c r="G68" s="12">
        <v>20</v>
      </c>
      <c r="H68" s="12">
        <v>0</v>
      </c>
      <c r="I68" s="27">
        <f t="shared" si="6"/>
        <v>0</v>
      </c>
      <c r="J68" s="27">
        <f>H68/H6</f>
        <v>0</v>
      </c>
      <c r="K68" s="32" t="e">
        <f t="shared" si="5"/>
        <v>#DIV/0!</v>
      </c>
    </row>
    <row r="69" spans="1:11" s="4" customFormat="1" ht="24.75" customHeight="1">
      <c r="A69" s="11" t="s">
        <v>68</v>
      </c>
      <c r="B69" s="15">
        <v>11625060010000140</v>
      </c>
      <c r="C69" s="12">
        <v>40</v>
      </c>
      <c r="D69" s="12">
        <v>21.3</v>
      </c>
      <c r="E69" s="27">
        <f t="shared" si="4"/>
        <v>0.5325</v>
      </c>
      <c r="F69" s="27">
        <f>D69/D6</f>
        <v>0.0022200913051635364</v>
      </c>
      <c r="G69" s="12">
        <v>50</v>
      </c>
      <c r="H69" s="12">
        <v>14</v>
      </c>
      <c r="I69" s="27">
        <f t="shared" si="6"/>
        <v>0.28</v>
      </c>
      <c r="J69" s="27">
        <f>H69/H6</f>
        <v>0.23026315789473809</v>
      </c>
      <c r="K69" s="32">
        <f t="shared" si="5"/>
        <v>1.5214285714285716</v>
      </c>
    </row>
    <row r="70" spans="1:11" s="4" customFormat="1" ht="48" customHeight="1">
      <c r="A70" s="9" t="s">
        <v>83</v>
      </c>
      <c r="B70" s="15">
        <v>11627000010000140</v>
      </c>
      <c r="C70" s="10">
        <v>50</v>
      </c>
      <c r="D70" s="10">
        <v>18.9</v>
      </c>
      <c r="E70" s="26">
        <f aca="true" t="shared" si="7" ref="E70:E81">D70/C70</f>
        <v>0.37799999999999995</v>
      </c>
      <c r="F70" s="26">
        <f>D70/D6</f>
        <v>0.0019699401721873628</v>
      </c>
      <c r="G70" s="10">
        <v>70</v>
      </c>
      <c r="H70" s="10">
        <v>47.5</v>
      </c>
      <c r="I70" s="26">
        <f t="shared" si="6"/>
        <v>0.6785714285714286</v>
      </c>
      <c r="J70" s="26">
        <f>H70/H6</f>
        <v>0.7812500000000042</v>
      </c>
      <c r="K70" s="31">
        <f aca="true" t="shared" si="8" ref="K70:K81">D70/H70</f>
        <v>0.39789473684210525</v>
      </c>
    </row>
    <row r="71" spans="1:11" s="4" customFormat="1" ht="73.5" customHeight="1">
      <c r="A71" s="9" t="s">
        <v>76</v>
      </c>
      <c r="B71" s="15">
        <v>11628000010000140</v>
      </c>
      <c r="C71" s="10">
        <v>60</v>
      </c>
      <c r="D71" s="10">
        <v>35.5</v>
      </c>
      <c r="E71" s="26">
        <f t="shared" si="7"/>
        <v>0.5916666666666667</v>
      </c>
      <c r="F71" s="26">
        <f>D71/D6</f>
        <v>0.0037001521752725603</v>
      </c>
      <c r="G71" s="10">
        <v>3</v>
      </c>
      <c r="H71" s="10">
        <v>3</v>
      </c>
      <c r="I71" s="26">
        <f t="shared" si="6"/>
        <v>1</v>
      </c>
      <c r="J71" s="26">
        <f>H71/H6</f>
        <v>0.04934210526315816</v>
      </c>
      <c r="K71" s="31">
        <f t="shared" si="8"/>
        <v>11.833333333333334</v>
      </c>
    </row>
    <row r="72" spans="1:11" s="4" customFormat="1" ht="85.5" customHeight="1">
      <c r="A72" s="11" t="s">
        <v>0</v>
      </c>
      <c r="B72" s="15">
        <v>11633050050000140</v>
      </c>
      <c r="C72" s="12">
        <v>39</v>
      </c>
      <c r="D72" s="12">
        <v>0</v>
      </c>
      <c r="E72" s="27">
        <f t="shared" si="7"/>
        <v>0</v>
      </c>
      <c r="F72" s="27">
        <f>D72/D6</f>
        <v>0</v>
      </c>
      <c r="G72" s="12">
        <v>15</v>
      </c>
      <c r="H72" s="12">
        <v>0</v>
      </c>
      <c r="I72" s="27">
        <f t="shared" si="6"/>
        <v>0</v>
      </c>
      <c r="J72" s="27">
        <f>H72/H6</f>
        <v>0</v>
      </c>
      <c r="K72" s="32" t="e">
        <f t="shared" si="8"/>
        <v>#DIV/0!</v>
      </c>
    </row>
    <row r="73" spans="1:11" s="4" customFormat="1" ht="85.5" customHeight="1">
      <c r="A73" s="11" t="s">
        <v>41</v>
      </c>
      <c r="B73" s="15">
        <v>11633050100000140</v>
      </c>
      <c r="C73" s="12"/>
      <c r="D73" s="12"/>
      <c r="E73" s="27" t="e">
        <f t="shared" si="7"/>
        <v>#DIV/0!</v>
      </c>
      <c r="F73" s="27">
        <f>D73/D6</f>
        <v>0</v>
      </c>
      <c r="G73" s="12">
        <v>3</v>
      </c>
      <c r="H73" s="12">
        <v>0</v>
      </c>
      <c r="I73" s="27">
        <f t="shared" si="6"/>
        <v>0</v>
      </c>
      <c r="J73" s="27">
        <f>H73/H6</f>
        <v>0</v>
      </c>
      <c r="K73" s="32" t="e">
        <f t="shared" si="8"/>
        <v>#DIV/0!</v>
      </c>
    </row>
    <row r="74" spans="1:11" s="4" customFormat="1" ht="85.5" customHeight="1">
      <c r="A74" s="9" t="s">
        <v>54</v>
      </c>
      <c r="B74" s="15">
        <v>11643000010000140</v>
      </c>
      <c r="C74" s="10">
        <v>75</v>
      </c>
      <c r="D74" s="10">
        <v>11.5</v>
      </c>
      <c r="E74" s="26">
        <f t="shared" si="7"/>
        <v>0.15333333333333332</v>
      </c>
      <c r="F74" s="26">
        <f>D74/D6</f>
        <v>0.0011986408455108293</v>
      </c>
      <c r="G74" s="10">
        <v>40.4</v>
      </c>
      <c r="H74" s="10">
        <v>31.2</v>
      </c>
      <c r="I74" s="26">
        <f t="shared" si="6"/>
        <v>0.7722772277227723</v>
      </c>
      <c r="J74" s="26">
        <f>H74/H6</f>
        <v>0.5131578947368449</v>
      </c>
      <c r="K74" s="31">
        <f t="shared" si="8"/>
        <v>0.3685897435897436</v>
      </c>
    </row>
    <row r="75" spans="1:11" s="4" customFormat="1" ht="73.5" customHeight="1">
      <c r="A75" s="11" t="s">
        <v>67</v>
      </c>
      <c r="B75" s="15">
        <v>11651030020000140</v>
      </c>
      <c r="C75" s="12"/>
      <c r="D75" s="12"/>
      <c r="E75" s="27" t="e">
        <f t="shared" si="7"/>
        <v>#DIV/0!</v>
      </c>
      <c r="F75" s="27">
        <f>D75/D6</f>
        <v>0</v>
      </c>
      <c r="G75" s="12"/>
      <c r="H75" s="12"/>
      <c r="I75" s="27" t="e">
        <f t="shared" si="6"/>
        <v>#DIV/0!</v>
      </c>
      <c r="J75" s="27">
        <f>H75/H6</f>
        <v>0</v>
      </c>
      <c r="K75" s="32" t="e">
        <f t="shared" si="8"/>
        <v>#DIV/0!</v>
      </c>
    </row>
    <row r="76" spans="1:11" s="4" customFormat="1" ht="37.5" customHeight="1">
      <c r="A76" s="9" t="s">
        <v>69</v>
      </c>
      <c r="B76" s="15">
        <v>11690000000000140</v>
      </c>
      <c r="C76" s="10">
        <f>C77</f>
        <v>454.1</v>
      </c>
      <c r="D76" s="10">
        <f>D77</f>
        <v>197.7</v>
      </c>
      <c r="E76" s="26">
        <f t="shared" si="7"/>
        <v>0.43536665932613955</v>
      </c>
      <c r="F76" s="26">
        <f>D76/D6</f>
        <v>0.020606199578912257</v>
      </c>
      <c r="G76" s="10">
        <f>G77</f>
        <v>503.1</v>
      </c>
      <c r="H76" s="10">
        <f>H77</f>
        <v>125.6</v>
      </c>
      <c r="I76" s="26">
        <f t="shared" si="6"/>
        <v>0.24965215662890078</v>
      </c>
      <c r="J76" s="26">
        <f>H76/H6</f>
        <v>2.0657894736842217</v>
      </c>
      <c r="K76" s="31">
        <f t="shared" si="8"/>
        <v>1.5740445859872612</v>
      </c>
    </row>
    <row r="77" spans="1:11" s="4" customFormat="1" ht="49.5" customHeight="1">
      <c r="A77" s="11" t="s">
        <v>7</v>
      </c>
      <c r="B77" s="15">
        <v>11690050050000140</v>
      </c>
      <c r="C77" s="12">
        <v>454.1</v>
      </c>
      <c r="D77" s="12">
        <v>197.7</v>
      </c>
      <c r="E77" s="27">
        <f t="shared" si="7"/>
        <v>0.43536665932613955</v>
      </c>
      <c r="F77" s="27">
        <f>D77/D6</f>
        <v>0.020606199578912257</v>
      </c>
      <c r="G77" s="12">
        <v>503.1</v>
      </c>
      <c r="H77" s="12">
        <v>125.6</v>
      </c>
      <c r="I77" s="27">
        <f t="shared" si="6"/>
        <v>0.24965215662890078</v>
      </c>
      <c r="J77" s="27">
        <f>H77/H6</f>
        <v>2.0657894736842217</v>
      </c>
      <c r="K77" s="32">
        <f t="shared" si="8"/>
        <v>1.5740445859872612</v>
      </c>
    </row>
    <row r="78" spans="1:11" s="4" customFormat="1" ht="31.5" customHeight="1">
      <c r="A78" s="7" t="s">
        <v>9</v>
      </c>
      <c r="B78" s="15">
        <v>11700000000000000</v>
      </c>
      <c r="C78" s="8">
        <f>C79</f>
        <v>0</v>
      </c>
      <c r="D78" s="8">
        <f>D79</f>
        <v>0</v>
      </c>
      <c r="E78" s="25" t="e">
        <f t="shared" si="7"/>
        <v>#DIV/0!</v>
      </c>
      <c r="F78" s="25">
        <f>D78/D6</f>
        <v>0</v>
      </c>
      <c r="G78" s="8">
        <f>G79</f>
        <v>0</v>
      </c>
      <c r="H78" s="8">
        <f>H79</f>
        <v>0</v>
      </c>
      <c r="I78" s="25" t="e">
        <f t="shared" si="6"/>
        <v>#DIV/0!</v>
      </c>
      <c r="J78" s="25">
        <f>H78/H6</f>
        <v>0</v>
      </c>
      <c r="K78" s="30" t="e">
        <f t="shared" si="8"/>
        <v>#DIV/0!</v>
      </c>
    </row>
    <row r="79" spans="1:11" s="4" customFormat="1" ht="19.5" customHeight="1">
      <c r="A79" s="9" t="s">
        <v>63</v>
      </c>
      <c r="B79" s="15">
        <v>11701000000000100</v>
      </c>
      <c r="C79" s="10">
        <f>C80+C81</f>
        <v>0</v>
      </c>
      <c r="D79" s="17">
        <f>D80+D81</f>
        <v>0</v>
      </c>
      <c r="E79" s="26" t="e">
        <f t="shared" si="7"/>
        <v>#DIV/0!</v>
      </c>
      <c r="F79" s="26">
        <f>D79/D6</f>
        <v>0</v>
      </c>
      <c r="G79" s="10">
        <f>G80+G81</f>
        <v>0</v>
      </c>
      <c r="H79" s="17">
        <f>H80+H81</f>
        <v>0</v>
      </c>
      <c r="I79" s="26" t="e">
        <f t="shared" si="6"/>
        <v>#DIV/0!</v>
      </c>
      <c r="J79" s="26">
        <f>H79/H6</f>
        <v>0</v>
      </c>
      <c r="K79" s="31" t="e">
        <f t="shared" si="8"/>
        <v>#DIV/0!</v>
      </c>
    </row>
    <row r="80" spans="1:11" s="4" customFormat="1" ht="24.75" customHeight="1">
      <c r="A80" s="11" t="s">
        <v>30</v>
      </c>
      <c r="B80" s="15">
        <v>11701050050000100</v>
      </c>
      <c r="C80" s="12"/>
      <c r="D80" s="12"/>
      <c r="E80" s="27" t="e">
        <f t="shared" si="7"/>
        <v>#DIV/0!</v>
      </c>
      <c r="F80" s="27">
        <f>D80/D6</f>
        <v>0</v>
      </c>
      <c r="G80" s="12"/>
      <c r="H80" s="12"/>
      <c r="I80" s="27" t="e">
        <f t="shared" si="6"/>
        <v>#DIV/0!</v>
      </c>
      <c r="J80" s="27">
        <f>H80/H6</f>
        <v>0</v>
      </c>
      <c r="K80" s="32" t="e">
        <f t="shared" si="8"/>
        <v>#DIV/0!</v>
      </c>
    </row>
    <row r="81" spans="1:11" s="23" customFormat="1" ht="24.75" customHeight="1" thickBot="1">
      <c r="A81" s="20" t="s">
        <v>70</v>
      </c>
      <c r="B81" s="21">
        <v>11701050100000100</v>
      </c>
      <c r="C81" s="22"/>
      <c r="D81" s="22"/>
      <c r="E81" s="28" t="e">
        <f t="shared" si="7"/>
        <v>#DIV/0!</v>
      </c>
      <c r="F81" s="28">
        <f>D81/D6</f>
        <v>0</v>
      </c>
      <c r="G81" s="22"/>
      <c r="H81" s="22"/>
      <c r="I81" s="28" t="e">
        <f t="shared" si="6"/>
        <v>#DIV/0!</v>
      </c>
      <c r="J81" s="28">
        <f>H81/H6</f>
        <v>0</v>
      </c>
      <c r="K81" s="33" t="e">
        <f t="shared" si="8"/>
        <v>#DIV/0!</v>
      </c>
    </row>
    <row r="82" spans="1:11" s="4" customFormat="1" ht="81" customHeight="1">
      <c r="A82" s="18" t="s">
        <v>12</v>
      </c>
      <c r="B82" s="35" t="s">
        <v>95</v>
      </c>
      <c r="C82" s="19">
        <f>C83+C124+C127+C121</f>
        <v>233687.9</v>
      </c>
      <c r="D82" s="19">
        <f>D83+D124+D127+D121</f>
        <v>43766.90000000001</v>
      </c>
      <c r="E82" s="66">
        <f>D82/C82</f>
        <v>0.18728783133401433</v>
      </c>
      <c r="F82" s="66">
        <f>D82/D82</f>
        <v>1</v>
      </c>
      <c r="G82" s="19">
        <f>G83+G124+G127+G121</f>
        <v>255385.2</v>
      </c>
      <c r="H82" s="19">
        <f>H83+H124+H127+H121</f>
        <v>54868.100000000006</v>
      </c>
      <c r="I82" s="66">
        <f>H82/G82</f>
        <v>0.21484447806685744</v>
      </c>
      <c r="J82" s="66">
        <f>H82/H82</f>
        <v>1</v>
      </c>
      <c r="K82" s="72">
        <f>D82/H82</f>
        <v>0.7976747873536719</v>
      </c>
    </row>
    <row r="83" spans="1:11" s="4" customFormat="1" ht="76.5" customHeight="1" thickBot="1">
      <c r="A83" s="7" t="s">
        <v>64</v>
      </c>
      <c r="B83" s="36" t="s">
        <v>96</v>
      </c>
      <c r="C83" s="8">
        <f>C84+C87+C96+C117</f>
        <v>237987.6</v>
      </c>
      <c r="D83" s="8">
        <f>D84+D87+D96+D117</f>
        <v>48066.600000000006</v>
      </c>
      <c r="E83" s="66">
        <f aca="true" t="shared" si="9" ref="E83:E128">D83/C83</f>
        <v>0.20197102706191417</v>
      </c>
      <c r="F83" s="67">
        <f>D83/D82</f>
        <v>1.098240908083506</v>
      </c>
      <c r="G83" s="8">
        <f>G84+G87+G96+G117</f>
        <v>255900.7</v>
      </c>
      <c r="H83" s="8">
        <f>H84+H87+H96+H117</f>
        <v>55383.600000000006</v>
      </c>
      <c r="I83" s="66">
        <f aca="true" t="shared" si="10" ref="I83:I128">H83/G83</f>
        <v>0.21642613716961306</v>
      </c>
      <c r="J83" s="67">
        <f>H83/H82</f>
        <v>1.0093952588115864</v>
      </c>
      <c r="K83" s="72">
        <f aca="true" t="shared" si="11" ref="K83:K129">D83/H83</f>
        <v>0.8678850778930948</v>
      </c>
    </row>
    <row r="84" spans="1:11" s="4" customFormat="1" ht="24.75" customHeight="1" thickBot="1">
      <c r="A84" s="37" t="s">
        <v>97</v>
      </c>
      <c r="B84" s="65" t="s">
        <v>98</v>
      </c>
      <c r="C84" s="41">
        <v>69945.6</v>
      </c>
      <c r="D84" s="41">
        <v>17487</v>
      </c>
      <c r="E84" s="68">
        <f t="shared" si="9"/>
        <v>0.2500085780949767</v>
      </c>
      <c r="F84" s="69">
        <f>D84/D82</f>
        <v>0.39954851725847607</v>
      </c>
      <c r="G84" s="41">
        <v>87402.2</v>
      </c>
      <c r="H84" s="41">
        <v>26220.8</v>
      </c>
      <c r="I84" s="68">
        <f t="shared" si="10"/>
        <v>0.30000160179034396</v>
      </c>
      <c r="J84" s="69">
        <f>H84/H82</f>
        <v>0.47788788020726064</v>
      </c>
      <c r="K84" s="73">
        <f t="shared" si="11"/>
        <v>0.6669132902123506</v>
      </c>
    </row>
    <row r="85" spans="1:11" s="4" customFormat="1" ht="24.75" customHeight="1" thickBot="1">
      <c r="A85" s="11" t="s">
        <v>16</v>
      </c>
      <c r="B85" s="38" t="s">
        <v>99</v>
      </c>
      <c r="C85" s="12">
        <v>43296.4</v>
      </c>
      <c r="D85" s="12">
        <v>10824</v>
      </c>
      <c r="E85" s="66">
        <f t="shared" si="9"/>
        <v>0.2499976903391506</v>
      </c>
      <c r="F85" s="70">
        <f>D85/D82</f>
        <v>0.24731018189545062</v>
      </c>
      <c r="G85" s="12">
        <v>53352.2</v>
      </c>
      <c r="H85" s="12">
        <v>16005.7</v>
      </c>
      <c r="I85" s="66">
        <f t="shared" si="10"/>
        <v>0.30000074973478136</v>
      </c>
      <c r="J85" s="70">
        <f>H85/H82</f>
        <v>0.2917123064221287</v>
      </c>
      <c r="K85" s="72">
        <f t="shared" si="11"/>
        <v>0.6762590827017875</v>
      </c>
    </row>
    <row r="86" spans="1:11" s="4" customFormat="1" ht="24.75" customHeight="1" thickBot="1">
      <c r="A86" s="11" t="s">
        <v>14</v>
      </c>
      <c r="B86" s="39" t="s">
        <v>100</v>
      </c>
      <c r="C86" s="12">
        <v>26649.2</v>
      </c>
      <c r="D86" s="12">
        <v>6663</v>
      </c>
      <c r="E86" s="66">
        <f t="shared" si="9"/>
        <v>0.2500262672050193</v>
      </c>
      <c r="F86" s="70">
        <f>D86/D82</f>
        <v>0.15223833536302545</v>
      </c>
      <c r="G86" s="12">
        <v>34050</v>
      </c>
      <c r="H86" s="12">
        <v>10215.1</v>
      </c>
      <c r="I86" s="66">
        <f t="shared" si="10"/>
        <v>0.3000029368575624</v>
      </c>
      <c r="J86" s="70">
        <f>H86/H82</f>
        <v>0.18617557378513197</v>
      </c>
      <c r="K86" s="72">
        <f t="shared" si="11"/>
        <v>0.6522696792003994</v>
      </c>
    </row>
    <row r="87" spans="1:11" s="4" customFormat="1" ht="49.5" customHeight="1" thickBot="1">
      <c r="A87" s="37" t="s">
        <v>51</v>
      </c>
      <c r="B87" s="40" t="s">
        <v>101</v>
      </c>
      <c r="C87" s="41">
        <f>C88+C89+C90+C91+C92+C93+C94+C95</f>
        <v>11534</v>
      </c>
      <c r="D87" s="41">
        <f>D88+D89+D90+D91+D92+D93+D94+D95</f>
        <v>0</v>
      </c>
      <c r="E87" s="68">
        <f t="shared" si="9"/>
        <v>0</v>
      </c>
      <c r="F87" s="69">
        <f>D87/D82</f>
        <v>0</v>
      </c>
      <c r="G87" s="41">
        <f>G88+G89+G90+G91+G92+G93+G94+G95</f>
        <v>12925</v>
      </c>
      <c r="H87" s="41">
        <f>H88+H89+H90+H91+H92+H93+H94+H95</f>
        <v>0</v>
      </c>
      <c r="I87" s="68">
        <f t="shared" si="10"/>
        <v>0</v>
      </c>
      <c r="J87" s="69">
        <f>H87/H82</f>
        <v>0</v>
      </c>
      <c r="K87" s="73" t="e">
        <f t="shared" si="11"/>
        <v>#DIV/0!</v>
      </c>
    </row>
    <row r="88" spans="1:11" s="4" customFormat="1" ht="95.25" customHeight="1" thickBot="1">
      <c r="A88" s="42" t="s">
        <v>102</v>
      </c>
      <c r="B88" s="38" t="s">
        <v>103</v>
      </c>
      <c r="C88" s="12">
        <v>0</v>
      </c>
      <c r="D88" s="12">
        <v>0</v>
      </c>
      <c r="E88" s="66" t="e">
        <f t="shared" si="9"/>
        <v>#DIV/0!</v>
      </c>
      <c r="F88" s="70">
        <f>D88/D82</f>
        <v>0</v>
      </c>
      <c r="G88" s="12">
        <v>0</v>
      </c>
      <c r="H88" s="12">
        <v>0</v>
      </c>
      <c r="I88" s="66" t="e">
        <f t="shared" si="10"/>
        <v>#DIV/0!</v>
      </c>
      <c r="J88" s="70">
        <f>H88/H82</f>
        <v>0</v>
      </c>
      <c r="K88" s="72" t="e">
        <f t="shared" si="11"/>
        <v>#DIV/0!</v>
      </c>
    </row>
    <row r="89" spans="1:11" s="4" customFormat="1" ht="67.5" customHeight="1" thickBot="1">
      <c r="A89" s="43" t="s">
        <v>104</v>
      </c>
      <c r="B89" s="39" t="s">
        <v>105</v>
      </c>
      <c r="C89" s="12">
        <v>0</v>
      </c>
      <c r="D89" s="12">
        <v>0</v>
      </c>
      <c r="E89" s="66" t="e">
        <f t="shared" si="9"/>
        <v>#DIV/0!</v>
      </c>
      <c r="F89" s="70">
        <f>D89/D82</f>
        <v>0</v>
      </c>
      <c r="G89" s="12">
        <v>0</v>
      </c>
      <c r="H89" s="12">
        <v>0</v>
      </c>
      <c r="I89" s="66" t="e">
        <f t="shared" si="10"/>
        <v>#DIV/0!</v>
      </c>
      <c r="J89" s="70">
        <f>H89/H82</f>
        <v>0</v>
      </c>
      <c r="K89" s="72" t="e">
        <f t="shared" si="11"/>
        <v>#DIV/0!</v>
      </c>
    </row>
    <row r="90" spans="1:11" s="4" customFormat="1" ht="81.75" customHeight="1" thickBot="1">
      <c r="A90" s="43" t="s">
        <v>106</v>
      </c>
      <c r="B90" s="44" t="s">
        <v>107</v>
      </c>
      <c r="C90" s="12">
        <v>0</v>
      </c>
      <c r="D90" s="12">
        <v>0</v>
      </c>
      <c r="E90" s="66" t="e">
        <f t="shared" si="9"/>
        <v>#DIV/0!</v>
      </c>
      <c r="F90" s="70">
        <f>D90/D82</f>
        <v>0</v>
      </c>
      <c r="G90" s="12">
        <v>0</v>
      </c>
      <c r="H90" s="12">
        <v>0</v>
      </c>
      <c r="I90" s="66" t="e">
        <f t="shared" si="10"/>
        <v>#DIV/0!</v>
      </c>
      <c r="J90" s="70">
        <f>H90/H82</f>
        <v>0</v>
      </c>
      <c r="K90" s="72" t="e">
        <f t="shared" si="11"/>
        <v>#DIV/0!</v>
      </c>
    </row>
    <row r="91" spans="1:11" s="4" customFormat="1" ht="57.75" customHeight="1" thickBot="1">
      <c r="A91" s="43" t="s">
        <v>108</v>
      </c>
      <c r="B91" s="45" t="s">
        <v>109</v>
      </c>
      <c r="C91" s="12">
        <v>0</v>
      </c>
      <c r="D91" s="12">
        <v>0</v>
      </c>
      <c r="E91" s="66" t="e">
        <f t="shared" si="9"/>
        <v>#DIV/0!</v>
      </c>
      <c r="F91" s="70">
        <f>D91/D82</f>
        <v>0</v>
      </c>
      <c r="G91" s="12">
        <v>0</v>
      </c>
      <c r="H91" s="12">
        <v>0</v>
      </c>
      <c r="I91" s="66" t="e">
        <f t="shared" si="10"/>
        <v>#DIV/0!</v>
      </c>
      <c r="J91" s="70">
        <f>H91/H82</f>
        <v>0</v>
      </c>
      <c r="K91" s="72" t="e">
        <f t="shared" si="11"/>
        <v>#DIV/0!</v>
      </c>
    </row>
    <row r="92" spans="1:11" s="4" customFormat="1" ht="135.75" customHeight="1" thickBot="1">
      <c r="A92" s="43" t="s">
        <v>110</v>
      </c>
      <c r="B92" s="44" t="s">
        <v>111</v>
      </c>
      <c r="C92" s="12">
        <v>11534</v>
      </c>
      <c r="D92" s="12">
        <v>0</v>
      </c>
      <c r="E92" s="66">
        <f t="shared" si="9"/>
        <v>0</v>
      </c>
      <c r="F92" s="70">
        <f>D92/D82</f>
        <v>0</v>
      </c>
      <c r="G92" s="12">
        <v>12925</v>
      </c>
      <c r="H92" s="12">
        <v>0</v>
      </c>
      <c r="I92" s="66">
        <f t="shared" si="10"/>
        <v>0</v>
      </c>
      <c r="J92" s="70">
        <f>H92/H82</f>
        <v>0</v>
      </c>
      <c r="K92" s="72" t="e">
        <f t="shared" si="11"/>
        <v>#DIV/0!</v>
      </c>
    </row>
    <row r="93" spans="1:11" s="4" customFormat="1" ht="56.25" customHeight="1" thickBot="1">
      <c r="A93" s="43" t="s">
        <v>112</v>
      </c>
      <c r="B93" s="45" t="s">
        <v>113</v>
      </c>
      <c r="C93" s="12">
        <v>0</v>
      </c>
      <c r="D93" s="12">
        <v>0</v>
      </c>
      <c r="E93" s="66" t="e">
        <f t="shared" si="9"/>
        <v>#DIV/0!</v>
      </c>
      <c r="F93" s="70">
        <f>D93/D82</f>
        <v>0</v>
      </c>
      <c r="G93" s="12">
        <v>0</v>
      </c>
      <c r="H93" s="12">
        <v>0</v>
      </c>
      <c r="I93" s="66" t="e">
        <f t="shared" si="10"/>
        <v>#DIV/0!</v>
      </c>
      <c r="J93" s="70">
        <f>H93/H82</f>
        <v>0</v>
      </c>
      <c r="K93" s="72" t="e">
        <f t="shared" si="11"/>
        <v>#DIV/0!</v>
      </c>
    </row>
    <row r="94" spans="1:11" s="4" customFormat="1" ht="132" customHeight="1" thickBot="1">
      <c r="A94" s="43" t="s">
        <v>114</v>
      </c>
      <c r="B94" s="46" t="s">
        <v>115</v>
      </c>
      <c r="C94" s="12">
        <v>0</v>
      </c>
      <c r="D94" s="12">
        <v>0</v>
      </c>
      <c r="E94" s="66" t="e">
        <f t="shared" si="9"/>
        <v>#DIV/0!</v>
      </c>
      <c r="F94" s="70">
        <f>D94/D82</f>
        <v>0</v>
      </c>
      <c r="G94" s="12">
        <v>0</v>
      </c>
      <c r="H94" s="12">
        <v>0</v>
      </c>
      <c r="I94" s="66" t="e">
        <f t="shared" si="10"/>
        <v>#DIV/0!</v>
      </c>
      <c r="J94" s="70">
        <f>H94/H82</f>
        <v>0</v>
      </c>
      <c r="K94" s="72" t="e">
        <f t="shared" si="11"/>
        <v>#DIV/0!</v>
      </c>
    </row>
    <row r="95" spans="1:11" s="4" customFormat="1" ht="146.25" customHeight="1" thickBot="1">
      <c r="A95" s="47" t="s">
        <v>116</v>
      </c>
      <c r="B95" s="48" t="s">
        <v>117</v>
      </c>
      <c r="C95" s="49">
        <v>0</v>
      </c>
      <c r="D95" s="12">
        <v>0</v>
      </c>
      <c r="E95" s="66" t="e">
        <f t="shared" si="9"/>
        <v>#DIV/0!</v>
      </c>
      <c r="F95" s="70">
        <f>D95/D82</f>
        <v>0</v>
      </c>
      <c r="G95" s="49">
        <v>0</v>
      </c>
      <c r="H95" s="12">
        <v>0</v>
      </c>
      <c r="I95" s="66" t="e">
        <f t="shared" si="10"/>
        <v>#DIV/0!</v>
      </c>
      <c r="J95" s="70">
        <f>H95/H82</f>
        <v>0</v>
      </c>
      <c r="K95" s="72" t="e">
        <f t="shared" si="11"/>
        <v>#DIV/0!</v>
      </c>
    </row>
    <row r="96" spans="1:11" s="4" customFormat="1" ht="40.5" customHeight="1" thickBot="1">
      <c r="A96" s="50" t="s">
        <v>118</v>
      </c>
      <c r="B96" s="51" t="s">
        <v>119</v>
      </c>
      <c r="C96" s="52">
        <f>C97+C98+C99+C100+C101+C102+C103+C104+C105+C106+C107+C108+C109+C110+C111+C112+C113+C114+C116+C115</f>
        <v>156502</v>
      </c>
      <c r="D96" s="52">
        <f>D97+D98+D99+D100+D101+D102+D103+D104+D105+D106+D107+D108+D109+D110+D111+D112+D113+D114+D116+D115</f>
        <v>30579.600000000006</v>
      </c>
      <c r="E96" s="68">
        <f t="shared" si="9"/>
        <v>0.19539430805996094</v>
      </c>
      <c r="F96" s="69">
        <f>D96/D82</f>
        <v>0.6986923908250299</v>
      </c>
      <c r="G96" s="52">
        <f>G97+G98+G99+G100+G101+G102+G103+G104+G105+G106+G107+G108+G109+G110+G111+G112+G113+G114+G116+G115</f>
        <v>155271.2</v>
      </c>
      <c r="H96" s="52">
        <f>H97+H98+H99+H100+H101+H102+H103+H104+H105+H106+H107+H108+H109+H110+H111+H112+H113+H114+H116+H115</f>
        <v>29162.800000000007</v>
      </c>
      <c r="I96" s="68">
        <f t="shared" si="10"/>
        <v>0.1878184750294968</v>
      </c>
      <c r="J96" s="69">
        <f>H96/H82</f>
        <v>0.5315073786043257</v>
      </c>
      <c r="K96" s="73">
        <f t="shared" si="11"/>
        <v>1.0485824406435595</v>
      </c>
    </row>
    <row r="97" spans="1:11" s="4" customFormat="1" ht="54.75" customHeight="1" thickBot="1">
      <c r="A97" s="42" t="s">
        <v>120</v>
      </c>
      <c r="B97" s="44" t="s">
        <v>121</v>
      </c>
      <c r="C97" s="12">
        <v>1159</v>
      </c>
      <c r="D97" s="12">
        <v>176.2</v>
      </c>
      <c r="E97" s="66">
        <f t="shared" si="9"/>
        <v>0.1520276100086281</v>
      </c>
      <c r="F97" s="70">
        <f>D97/D82</f>
        <v>0.004025873434033481</v>
      </c>
      <c r="G97" s="12">
        <v>1110</v>
      </c>
      <c r="H97" s="12">
        <v>275.2</v>
      </c>
      <c r="I97" s="66">
        <f t="shared" si="10"/>
        <v>0.24792792792792792</v>
      </c>
      <c r="J97" s="70">
        <f>H97/H82</f>
        <v>0.005015664839861413</v>
      </c>
      <c r="K97" s="72">
        <f t="shared" si="11"/>
        <v>0.6402616279069767</v>
      </c>
    </row>
    <row r="98" spans="1:11" s="4" customFormat="1" ht="85.5" customHeight="1" thickBot="1">
      <c r="A98" s="43" t="s">
        <v>122</v>
      </c>
      <c r="B98" s="45" t="s">
        <v>123</v>
      </c>
      <c r="C98" s="12">
        <v>0</v>
      </c>
      <c r="D98" s="12">
        <v>0</v>
      </c>
      <c r="E98" s="66" t="e">
        <f t="shared" si="9"/>
        <v>#DIV/0!</v>
      </c>
      <c r="F98" s="70">
        <f>D98/D82</f>
        <v>0</v>
      </c>
      <c r="G98" s="12">
        <v>0</v>
      </c>
      <c r="H98" s="12">
        <v>0</v>
      </c>
      <c r="I98" s="66" t="e">
        <f t="shared" si="10"/>
        <v>#DIV/0!</v>
      </c>
      <c r="J98" s="70">
        <f>H98/H82</f>
        <v>0</v>
      </c>
      <c r="K98" s="72" t="e">
        <f t="shared" si="11"/>
        <v>#DIV/0!</v>
      </c>
    </row>
    <row r="99" spans="1:11" s="4" customFormat="1" ht="159" customHeight="1" thickBot="1">
      <c r="A99" s="43" t="s">
        <v>124</v>
      </c>
      <c r="B99" s="45" t="s">
        <v>125</v>
      </c>
      <c r="C99" s="12">
        <v>104082.4</v>
      </c>
      <c r="D99" s="12">
        <v>19996.4</v>
      </c>
      <c r="E99" s="66">
        <f t="shared" si="9"/>
        <v>0.19212085808936</v>
      </c>
      <c r="F99" s="70">
        <f>D99/D82</f>
        <v>0.45688408363397903</v>
      </c>
      <c r="G99" s="12">
        <v>102457.8</v>
      </c>
      <c r="H99" s="12">
        <v>18963.5</v>
      </c>
      <c r="I99" s="66">
        <f t="shared" si="10"/>
        <v>0.18508595734048555</v>
      </c>
      <c r="J99" s="70">
        <f>H99/H82</f>
        <v>0.3456197681348543</v>
      </c>
      <c r="K99" s="72">
        <f t="shared" si="11"/>
        <v>1.05446779339257</v>
      </c>
    </row>
    <row r="100" spans="1:11" s="4" customFormat="1" ht="85.5" customHeight="1" thickBot="1">
      <c r="A100" s="43" t="s">
        <v>126</v>
      </c>
      <c r="B100" s="45" t="s">
        <v>127</v>
      </c>
      <c r="C100" s="12">
        <v>206</v>
      </c>
      <c r="D100" s="12">
        <v>51.5</v>
      </c>
      <c r="E100" s="66">
        <f t="shared" si="9"/>
        <v>0.25</v>
      </c>
      <c r="F100" s="70">
        <f>D100/D82</f>
        <v>0.0011766883192549618</v>
      </c>
      <c r="G100" s="12">
        <v>197.8</v>
      </c>
      <c r="H100" s="12">
        <v>55.8</v>
      </c>
      <c r="I100" s="66">
        <f t="shared" si="10"/>
        <v>0.282103134479272</v>
      </c>
      <c r="J100" s="70">
        <f>H100/H82</f>
        <v>0.0010169843679660858</v>
      </c>
      <c r="K100" s="72">
        <f t="shared" si="11"/>
        <v>0.9229390681003584</v>
      </c>
    </row>
    <row r="101" spans="1:11" s="4" customFormat="1" ht="108" customHeight="1" thickBot="1">
      <c r="A101" s="43" t="s">
        <v>128</v>
      </c>
      <c r="B101" s="45" t="s">
        <v>129</v>
      </c>
      <c r="C101" s="12">
        <v>388</v>
      </c>
      <c r="D101" s="12">
        <v>97</v>
      </c>
      <c r="E101" s="66">
        <f t="shared" si="9"/>
        <v>0.25</v>
      </c>
      <c r="F101" s="70">
        <f>D101/D82</f>
        <v>0.002216286737237501</v>
      </c>
      <c r="G101" s="12">
        <v>371.7</v>
      </c>
      <c r="H101" s="12">
        <v>92.9</v>
      </c>
      <c r="I101" s="66">
        <f t="shared" si="10"/>
        <v>0.24993274145816521</v>
      </c>
      <c r="J101" s="70">
        <f>H101/H82</f>
        <v>0.0016931513939793797</v>
      </c>
      <c r="K101" s="72">
        <f t="shared" si="11"/>
        <v>1.0441334768568353</v>
      </c>
    </row>
    <row r="102" spans="1:11" s="4" customFormat="1" ht="61.5" customHeight="1" thickBot="1">
      <c r="A102" s="43" t="s">
        <v>130</v>
      </c>
      <c r="B102" s="45" t="s">
        <v>131</v>
      </c>
      <c r="C102" s="12">
        <v>654.8</v>
      </c>
      <c r="D102" s="12">
        <v>164</v>
      </c>
      <c r="E102" s="66">
        <f t="shared" si="9"/>
        <v>0.2504581551618815</v>
      </c>
      <c r="F102" s="70">
        <f>D102/D82</f>
        <v>0.0037471239681128882</v>
      </c>
      <c r="G102" s="12">
        <v>623.4</v>
      </c>
      <c r="H102" s="12">
        <v>155.9</v>
      </c>
      <c r="I102" s="66">
        <f t="shared" si="10"/>
        <v>0.25008020532563363</v>
      </c>
      <c r="J102" s="70">
        <f>H102/H82</f>
        <v>0.002841359551360444</v>
      </c>
      <c r="K102" s="72">
        <f t="shared" si="11"/>
        <v>1.0519563822963438</v>
      </c>
    </row>
    <row r="103" spans="1:11" s="4" customFormat="1" ht="93" customHeight="1" thickBot="1">
      <c r="A103" s="43" t="s">
        <v>132</v>
      </c>
      <c r="B103" s="45" t="s">
        <v>133</v>
      </c>
      <c r="C103" s="12">
        <v>197.4</v>
      </c>
      <c r="D103" s="12">
        <v>49.4</v>
      </c>
      <c r="E103" s="66">
        <f t="shared" si="9"/>
        <v>0.2502532928064843</v>
      </c>
      <c r="F103" s="70">
        <f>D103/D82</f>
        <v>0.0011287068538096139</v>
      </c>
      <c r="G103" s="12">
        <v>189.2</v>
      </c>
      <c r="H103" s="12">
        <v>47.3</v>
      </c>
      <c r="I103" s="66">
        <f t="shared" si="10"/>
        <v>0.25</v>
      </c>
      <c r="J103" s="70">
        <f>H103/H82</f>
        <v>0.0008620673943511802</v>
      </c>
      <c r="K103" s="72">
        <f t="shared" si="11"/>
        <v>1.0443974630021142</v>
      </c>
    </row>
    <row r="104" spans="1:11" s="4" customFormat="1" ht="85.5" customHeight="1" thickBot="1">
      <c r="A104" s="43" t="s">
        <v>134</v>
      </c>
      <c r="B104" s="45" t="s">
        <v>135</v>
      </c>
      <c r="C104" s="12">
        <v>187.1</v>
      </c>
      <c r="D104" s="12">
        <v>46.8</v>
      </c>
      <c r="E104" s="66">
        <f t="shared" si="9"/>
        <v>0.2501336183858899</v>
      </c>
      <c r="F104" s="70">
        <f>D104/D82</f>
        <v>0.0010693012299248972</v>
      </c>
      <c r="G104" s="12">
        <v>179</v>
      </c>
      <c r="H104" s="12">
        <v>44.7</v>
      </c>
      <c r="I104" s="66">
        <f t="shared" si="10"/>
        <v>0.24972067039106147</v>
      </c>
      <c r="J104" s="70">
        <f>H104/H82</f>
        <v>0.0008146810259513269</v>
      </c>
      <c r="K104" s="72">
        <f t="shared" si="11"/>
        <v>1.046979865771812</v>
      </c>
    </row>
    <row r="105" spans="1:11" s="4" customFormat="1" ht="99" customHeight="1" thickBot="1">
      <c r="A105" s="43" t="s">
        <v>136</v>
      </c>
      <c r="B105" s="45" t="s">
        <v>137</v>
      </c>
      <c r="C105" s="12">
        <v>199.2</v>
      </c>
      <c r="D105" s="12">
        <v>49.8</v>
      </c>
      <c r="E105" s="66">
        <f t="shared" si="9"/>
        <v>0.25</v>
      </c>
      <c r="F105" s="70">
        <f>D105/D82</f>
        <v>0.0011378461805611087</v>
      </c>
      <c r="G105" s="12">
        <v>191</v>
      </c>
      <c r="H105" s="12">
        <v>47.7</v>
      </c>
      <c r="I105" s="66">
        <f t="shared" si="10"/>
        <v>0.24973821989528797</v>
      </c>
      <c r="J105" s="70">
        <f>H105/H82</f>
        <v>0.0008693576048742348</v>
      </c>
      <c r="K105" s="72">
        <f t="shared" si="11"/>
        <v>1.0440251572327042</v>
      </c>
    </row>
    <row r="106" spans="1:11" s="4" customFormat="1" ht="81" customHeight="1" thickBot="1">
      <c r="A106" s="43" t="s">
        <v>138</v>
      </c>
      <c r="B106" s="45" t="s">
        <v>139</v>
      </c>
      <c r="C106" s="12">
        <v>209.3</v>
      </c>
      <c r="D106" s="12">
        <v>52.3</v>
      </c>
      <c r="E106" s="66">
        <f t="shared" si="9"/>
        <v>0.2498805542283803</v>
      </c>
      <c r="F106" s="70">
        <f>D106/D82</f>
        <v>0.0011949669727579514</v>
      </c>
      <c r="G106" s="12">
        <v>201.1</v>
      </c>
      <c r="H106" s="12">
        <v>50.3</v>
      </c>
      <c r="I106" s="66">
        <f t="shared" si="10"/>
        <v>0.25012431626056686</v>
      </c>
      <c r="J106" s="70">
        <f>H106/H82</f>
        <v>0.0009167439732740881</v>
      </c>
      <c r="K106" s="72">
        <f t="shared" si="11"/>
        <v>1.0397614314115309</v>
      </c>
    </row>
    <row r="107" spans="1:11" s="4" customFormat="1" ht="105" customHeight="1" thickBot="1">
      <c r="A107" s="43" t="s">
        <v>140</v>
      </c>
      <c r="B107" s="45" t="s">
        <v>141</v>
      </c>
      <c r="C107" s="12">
        <v>113.8</v>
      </c>
      <c r="D107" s="12">
        <v>28.4</v>
      </c>
      <c r="E107" s="66">
        <f t="shared" si="9"/>
        <v>0.24956063268892795</v>
      </c>
      <c r="F107" s="70">
        <f>D107/D82</f>
        <v>0.0006488921993561342</v>
      </c>
      <c r="G107" s="12">
        <v>146.9</v>
      </c>
      <c r="H107" s="12">
        <v>36.7</v>
      </c>
      <c r="I107" s="66">
        <f t="shared" si="10"/>
        <v>0.24982981620149763</v>
      </c>
      <c r="J107" s="70">
        <f>H107/H82</f>
        <v>0.0006688768154902394</v>
      </c>
      <c r="K107" s="72">
        <f t="shared" si="11"/>
        <v>0.7738419618528609</v>
      </c>
    </row>
    <row r="108" spans="1:11" s="4" customFormat="1" ht="105" customHeight="1" thickBot="1">
      <c r="A108" s="43" t="s">
        <v>142</v>
      </c>
      <c r="B108" s="45" t="s">
        <v>143</v>
      </c>
      <c r="C108" s="12">
        <v>1350.5</v>
      </c>
      <c r="D108" s="12">
        <v>272.5</v>
      </c>
      <c r="E108" s="66">
        <f t="shared" si="9"/>
        <v>0.20177711958533875</v>
      </c>
      <c r="F108" s="70">
        <f>D108/D82</f>
        <v>0.006226166349455866</v>
      </c>
      <c r="G108" s="12">
        <v>1572.9</v>
      </c>
      <c r="H108" s="12">
        <v>238.7</v>
      </c>
      <c r="I108" s="66">
        <f t="shared" si="10"/>
        <v>0.15175789942145082</v>
      </c>
      <c r="J108" s="70">
        <f>H108/H82</f>
        <v>0.0043504331296327</v>
      </c>
      <c r="K108" s="72">
        <f t="shared" si="11"/>
        <v>1.1416003351487223</v>
      </c>
    </row>
    <row r="109" spans="1:11" s="4" customFormat="1" ht="84" customHeight="1" thickBot="1">
      <c r="A109" s="43" t="s">
        <v>144</v>
      </c>
      <c r="B109" s="45" t="s">
        <v>145</v>
      </c>
      <c r="C109" s="12">
        <v>197.1</v>
      </c>
      <c r="D109" s="12">
        <v>49.3</v>
      </c>
      <c r="E109" s="66">
        <f t="shared" si="9"/>
        <v>0.25012683916793504</v>
      </c>
      <c r="F109" s="70">
        <f>D109/D82</f>
        <v>0.0011264220221217402</v>
      </c>
      <c r="G109" s="12">
        <v>189</v>
      </c>
      <c r="H109" s="12">
        <v>47.3</v>
      </c>
      <c r="I109" s="66">
        <f t="shared" si="10"/>
        <v>0.25026455026455025</v>
      </c>
      <c r="J109" s="70">
        <f>H109/H82</f>
        <v>0.0008620673943511802</v>
      </c>
      <c r="K109" s="72">
        <f t="shared" si="11"/>
        <v>1.0422832980972516</v>
      </c>
    </row>
    <row r="110" spans="1:11" s="4" customFormat="1" ht="56.25" customHeight="1" thickBot="1">
      <c r="A110" s="43" t="s">
        <v>146</v>
      </c>
      <c r="B110" s="45" t="s">
        <v>147</v>
      </c>
      <c r="C110" s="12">
        <v>3000.9</v>
      </c>
      <c r="D110" s="12">
        <v>919.2</v>
      </c>
      <c r="E110" s="66">
        <f t="shared" si="9"/>
        <v>0.3063081075677297</v>
      </c>
      <c r="F110" s="70">
        <f>D110/D82</f>
        <v>0.021002172874935165</v>
      </c>
      <c r="G110" s="12">
        <v>3081.8</v>
      </c>
      <c r="H110" s="12">
        <v>732.5</v>
      </c>
      <c r="I110" s="66">
        <f t="shared" si="10"/>
        <v>0.23768576805762864</v>
      </c>
      <c r="J110" s="70">
        <f>H110/H82</f>
        <v>0.013350198020343332</v>
      </c>
      <c r="K110" s="72">
        <f t="shared" si="11"/>
        <v>1.2548805460750854</v>
      </c>
    </row>
    <row r="111" spans="1:11" s="4" customFormat="1" ht="141" customHeight="1" thickBot="1">
      <c r="A111" s="43" t="s">
        <v>148</v>
      </c>
      <c r="B111" s="45" t="s">
        <v>149</v>
      </c>
      <c r="C111" s="12">
        <v>3112.1</v>
      </c>
      <c r="D111" s="12">
        <v>778</v>
      </c>
      <c r="E111" s="66">
        <f t="shared" si="9"/>
        <v>0.24999196683911187</v>
      </c>
      <c r="F111" s="70">
        <f>D111/D82</f>
        <v>0.01777599053165748</v>
      </c>
      <c r="G111" s="12">
        <v>3240.6</v>
      </c>
      <c r="H111" s="12">
        <v>679.9</v>
      </c>
      <c r="I111" s="66">
        <f t="shared" si="10"/>
        <v>0.20980682589643893</v>
      </c>
      <c r="J111" s="70">
        <f>H111/H82</f>
        <v>0.01239153533656168</v>
      </c>
      <c r="K111" s="72">
        <f t="shared" si="11"/>
        <v>1.1442859244006471</v>
      </c>
    </row>
    <row r="112" spans="1:11" s="4" customFormat="1" ht="143.25" customHeight="1" thickBot="1">
      <c r="A112" s="43" t="s">
        <v>150</v>
      </c>
      <c r="B112" s="45" t="s">
        <v>151</v>
      </c>
      <c r="C112" s="12">
        <v>614.2</v>
      </c>
      <c r="D112" s="12">
        <v>152.9</v>
      </c>
      <c r="E112" s="66">
        <f t="shared" si="9"/>
        <v>0.24894171279713448</v>
      </c>
      <c r="F112" s="70">
        <f>D112/D82</f>
        <v>0.0034935076507589063</v>
      </c>
      <c r="G112" s="12">
        <v>609.1</v>
      </c>
      <c r="H112" s="12">
        <v>96.8</v>
      </c>
      <c r="I112" s="66">
        <f t="shared" si="10"/>
        <v>0.15892300114923658</v>
      </c>
      <c r="J112" s="70">
        <f>H112/H82</f>
        <v>0.0017642309465791596</v>
      </c>
      <c r="K112" s="72">
        <f t="shared" si="11"/>
        <v>1.5795454545454546</v>
      </c>
    </row>
    <row r="113" spans="1:11" s="4" customFormat="1" ht="222" customHeight="1" thickBot="1">
      <c r="A113" s="43" t="s">
        <v>152</v>
      </c>
      <c r="B113" s="45" t="s">
        <v>153</v>
      </c>
      <c r="C113" s="12">
        <v>93.6</v>
      </c>
      <c r="D113" s="12">
        <v>23</v>
      </c>
      <c r="E113" s="66">
        <f t="shared" si="9"/>
        <v>0.24572649572649574</v>
      </c>
      <c r="F113" s="70">
        <f>D113/D82</f>
        <v>0.0005255112882109538</v>
      </c>
      <c r="G113" s="12">
        <v>89.5</v>
      </c>
      <c r="H113" s="12">
        <v>22.4</v>
      </c>
      <c r="I113" s="66">
        <f t="shared" si="10"/>
        <v>0.2502793296089385</v>
      </c>
      <c r="J113" s="70">
        <f>H113/H82</f>
        <v>0.00040825178929104517</v>
      </c>
      <c r="K113" s="72">
        <f t="shared" si="11"/>
        <v>1.0267857142857144</v>
      </c>
    </row>
    <row r="114" spans="1:11" s="4" customFormat="1" ht="105" customHeight="1" thickBot="1">
      <c r="A114" s="43" t="s">
        <v>154</v>
      </c>
      <c r="B114" s="45" t="s">
        <v>155</v>
      </c>
      <c r="C114" s="12">
        <v>0</v>
      </c>
      <c r="D114" s="12">
        <v>0</v>
      </c>
      <c r="E114" s="66" t="e">
        <f t="shared" si="9"/>
        <v>#DIV/0!</v>
      </c>
      <c r="F114" s="70">
        <f>D114/D82</f>
        <v>0</v>
      </c>
      <c r="G114" s="12">
        <v>0</v>
      </c>
      <c r="H114" s="12">
        <v>0</v>
      </c>
      <c r="I114" s="66" t="e">
        <f t="shared" si="10"/>
        <v>#DIV/0!</v>
      </c>
      <c r="J114" s="70">
        <f>H114/H82</f>
        <v>0</v>
      </c>
      <c r="K114" s="72" t="e">
        <f t="shared" si="11"/>
        <v>#DIV/0!</v>
      </c>
    </row>
    <row r="115" spans="1:11" s="4" customFormat="1" ht="68.25" customHeight="1" thickBot="1">
      <c r="A115" s="43" t="s">
        <v>156</v>
      </c>
      <c r="B115" s="45" t="s">
        <v>157</v>
      </c>
      <c r="C115" s="12">
        <v>40736.6</v>
      </c>
      <c r="D115" s="12">
        <v>7672.9</v>
      </c>
      <c r="E115" s="66">
        <f t="shared" si="9"/>
        <v>0.1883539617935714</v>
      </c>
      <c r="F115" s="70">
        <f>D115/D82</f>
        <v>0.17531285057886206</v>
      </c>
      <c r="G115" s="12">
        <v>40820.4</v>
      </c>
      <c r="H115" s="12">
        <v>7575.2</v>
      </c>
      <c r="I115" s="66">
        <f t="shared" si="10"/>
        <v>0.18557387972680325</v>
      </c>
      <c r="J115" s="70">
        <f>H115/H82</f>
        <v>0.13806200688560383</v>
      </c>
      <c r="K115" s="72">
        <f t="shared" si="11"/>
        <v>1.0128973492449045</v>
      </c>
    </row>
    <row r="116" spans="1:11" s="4" customFormat="1" ht="44.25" customHeight="1" thickBot="1">
      <c r="A116" s="43" t="s">
        <v>158</v>
      </c>
      <c r="B116" s="45" t="s">
        <v>159</v>
      </c>
      <c r="C116" s="12">
        <v>0</v>
      </c>
      <c r="D116" s="12">
        <v>0</v>
      </c>
      <c r="E116" s="66" t="e">
        <f t="shared" si="9"/>
        <v>#DIV/0!</v>
      </c>
      <c r="F116" s="70">
        <f>D116/D82</f>
        <v>0</v>
      </c>
      <c r="G116" s="12">
        <v>0</v>
      </c>
      <c r="H116" s="12">
        <v>0</v>
      </c>
      <c r="I116" s="66" t="e">
        <f t="shared" si="10"/>
        <v>#DIV/0!</v>
      </c>
      <c r="J116" s="70">
        <f>H116/H82</f>
        <v>0</v>
      </c>
      <c r="K116" s="72" t="e">
        <f t="shared" si="11"/>
        <v>#DIV/0!</v>
      </c>
    </row>
    <row r="117" spans="1:11" s="4" customFormat="1" ht="27.75" customHeight="1">
      <c r="A117" s="37" t="s">
        <v>88</v>
      </c>
      <c r="B117" s="40" t="s">
        <v>160</v>
      </c>
      <c r="C117" s="41">
        <v>6</v>
      </c>
      <c r="D117" s="41">
        <v>0</v>
      </c>
      <c r="E117" s="68">
        <f t="shared" si="9"/>
        <v>0</v>
      </c>
      <c r="F117" s="69">
        <f>D117/D82</f>
        <v>0</v>
      </c>
      <c r="G117" s="41">
        <v>302.3</v>
      </c>
      <c r="H117" s="41">
        <v>0</v>
      </c>
      <c r="I117" s="68">
        <f t="shared" si="10"/>
        <v>0</v>
      </c>
      <c r="J117" s="69">
        <f>H117/H82</f>
        <v>0</v>
      </c>
      <c r="K117" s="72" t="e">
        <f t="shared" si="11"/>
        <v>#DIV/0!</v>
      </c>
    </row>
    <row r="118" spans="1:11" s="4" customFormat="1" ht="67.5" customHeight="1" thickBot="1">
      <c r="A118" s="43" t="s">
        <v>161</v>
      </c>
      <c r="B118" s="45" t="s">
        <v>162</v>
      </c>
      <c r="C118" s="12">
        <v>6</v>
      </c>
      <c r="D118" s="12">
        <v>0</v>
      </c>
      <c r="E118" s="66">
        <f t="shared" si="9"/>
        <v>0</v>
      </c>
      <c r="F118" s="70">
        <f>D118/D82</f>
        <v>0</v>
      </c>
      <c r="G118" s="12">
        <v>0</v>
      </c>
      <c r="H118" s="12">
        <v>0</v>
      </c>
      <c r="I118" s="66" t="e">
        <f t="shared" si="10"/>
        <v>#DIV/0!</v>
      </c>
      <c r="J118" s="70">
        <f>H118/H82</f>
        <v>0</v>
      </c>
      <c r="K118" s="72" t="e">
        <f t="shared" si="11"/>
        <v>#DIV/0!</v>
      </c>
    </row>
    <row r="119" spans="1:11" s="4" customFormat="1" ht="49.5" customHeight="1" thickBot="1">
      <c r="A119" s="43" t="s">
        <v>176</v>
      </c>
      <c r="B119" s="45" t="s">
        <v>163</v>
      </c>
      <c r="C119" s="12">
        <v>0</v>
      </c>
      <c r="D119" s="12">
        <v>0</v>
      </c>
      <c r="E119" s="66" t="e">
        <f t="shared" si="9"/>
        <v>#DIV/0!</v>
      </c>
      <c r="F119" s="70">
        <f>D119/D82</f>
        <v>0</v>
      </c>
      <c r="G119" s="12">
        <v>300</v>
      </c>
      <c r="H119" s="12">
        <v>0</v>
      </c>
      <c r="I119" s="66">
        <f t="shared" si="10"/>
        <v>0</v>
      </c>
      <c r="J119" s="70">
        <f>H119/H82</f>
        <v>0</v>
      </c>
      <c r="K119" s="72" t="e">
        <f t="shared" si="11"/>
        <v>#DIV/0!</v>
      </c>
    </row>
    <row r="120" spans="1:11" s="4" customFormat="1" ht="55.5" customHeight="1" thickBot="1">
      <c r="A120" s="43" t="s">
        <v>164</v>
      </c>
      <c r="B120" s="46" t="s">
        <v>165</v>
      </c>
      <c r="C120" s="12">
        <v>0</v>
      </c>
      <c r="D120" s="12">
        <v>0</v>
      </c>
      <c r="E120" s="66" t="e">
        <f t="shared" si="9"/>
        <v>#DIV/0!</v>
      </c>
      <c r="F120" s="70">
        <f>D120/D82</f>
        <v>0</v>
      </c>
      <c r="G120" s="12">
        <v>2.3</v>
      </c>
      <c r="H120" s="12">
        <v>0</v>
      </c>
      <c r="I120" s="66">
        <f t="shared" si="10"/>
        <v>0</v>
      </c>
      <c r="J120" s="70">
        <f>H120/H82</f>
        <v>0</v>
      </c>
      <c r="K120" s="72" t="e">
        <f t="shared" si="11"/>
        <v>#DIV/0!</v>
      </c>
    </row>
    <row r="121" spans="1:11" s="4" customFormat="1" ht="27" customHeight="1">
      <c r="A121" s="53" t="s">
        <v>2</v>
      </c>
      <c r="B121" s="54" t="s">
        <v>166</v>
      </c>
      <c r="C121" s="49">
        <v>0</v>
      </c>
      <c r="D121" s="12">
        <v>0</v>
      </c>
      <c r="E121" s="66" t="e">
        <f t="shared" si="9"/>
        <v>#DIV/0!</v>
      </c>
      <c r="F121" s="70">
        <f>D121/D82</f>
        <v>0</v>
      </c>
      <c r="G121" s="49">
        <v>0.4</v>
      </c>
      <c r="H121" s="12">
        <v>0.4</v>
      </c>
      <c r="I121" s="66">
        <f t="shared" si="10"/>
        <v>1</v>
      </c>
      <c r="J121" s="70">
        <f>H121/H82</f>
        <v>7.290210523054379E-06</v>
      </c>
      <c r="K121" s="72">
        <f t="shared" si="11"/>
        <v>0</v>
      </c>
    </row>
    <row r="122" spans="1:11" s="4" customFormat="1" ht="28.5" customHeight="1">
      <c r="A122" s="55" t="s">
        <v>167</v>
      </c>
      <c r="B122" s="56" t="s">
        <v>168</v>
      </c>
      <c r="C122" s="52">
        <v>0</v>
      </c>
      <c r="D122" s="41">
        <v>0</v>
      </c>
      <c r="E122" s="68" t="e">
        <f t="shared" si="9"/>
        <v>#DIV/0!</v>
      </c>
      <c r="F122" s="69">
        <f>D122/D82</f>
        <v>0</v>
      </c>
      <c r="G122" s="52">
        <v>0.4</v>
      </c>
      <c r="H122" s="41">
        <v>0.4</v>
      </c>
      <c r="I122" s="68">
        <f t="shared" si="10"/>
        <v>1</v>
      </c>
      <c r="J122" s="69">
        <f>H122/H82</f>
        <v>7.290210523054379E-06</v>
      </c>
      <c r="K122" s="73">
        <f t="shared" si="11"/>
        <v>0</v>
      </c>
    </row>
    <row r="123" spans="1:11" s="4" customFormat="1" ht="27.75" customHeight="1">
      <c r="A123" s="57" t="s">
        <v>167</v>
      </c>
      <c r="B123" s="58" t="s">
        <v>169</v>
      </c>
      <c r="C123" s="49">
        <v>0</v>
      </c>
      <c r="D123" s="12">
        <v>0</v>
      </c>
      <c r="E123" s="66" t="e">
        <f t="shared" si="9"/>
        <v>#DIV/0!</v>
      </c>
      <c r="F123" s="70">
        <f>D123/D82</f>
        <v>0</v>
      </c>
      <c r="G123" s="49">
        <v>0.4</v>
      </c>
      <c r="H123" s="12">
        <v>0.4</v>
      </c>
      <c r="I123" s="66">
        <f t="shared" si="10"/>
        <v>1</v>
      </c>
      <c r="J123" s="70">
        <f>H123/H82</f>
        <v>7.290210523054379E-06</v>
      </c>
      <c r="K123" s="72">
        <f t="shared" si="11"/>
        <v>0</v>
      </c>
    </row>
    <row r="124" spans="1:11" s="4" customFormat="1" ht="171" customHeight="1">
      <c r="A124" s="59" t="s">
        <v>87</v>
      </c>
      <c r="B124" s="35" t="s">
        <v>170</v>
      </c>
      <c r="C124" s="8">
        <v>0</v>
      </c>
      <c r="D124" s="8">
        <v>0</v>
      </c>
      <c r="E124" s="66" t="e">
        <f t="shared" si="9"/>
        <v>#DIV/0!</v>
      </c>
      <c r="F124" s="67">
        <f>D124/D82</f>
        <v>0</v>
      </c>
      <c r="G124" s="8">
        <v>0</v>
      </c>
      <c r="H124" s="8">
        <v>0</v>
      </c>
      <c r="I124" s="66" t="e">
        <f t="shared" si="10"/>
        <v>#DIV/0!</v>
      </c>
      <c r="J124" s="67">
        <f>H124/H82</f>
        <v>0</v>
      </c>
      <c r="K124" s="72" t="e">
        <f t="shared" si="11"/>
        <v>#DIV/0!</v>
      </c>
    </row>
    <row r="125" spans="1:11" s="4" customFormat="1" ht="89.25" customHeight="1" thickBot="1">
      <c r="A125" s="37" t="s">
        <v>22</v>
      </c>
      <c r="B125" s="40" t="s">
        <v>171</v>
      </c>
      <c r="C125" s="41">
        <v>0</v>
      </c>
      <c r="D125" s="41">
        <v>0</v>
      </c>
      <c r="E125" s="68" t="e">
        <f t="shared" si="9"/>
        <v>#DIV/0!</v>
      </c>
      <c r="F125" s="69">
        <f>D125/D82</f>
        <v>0</v>
      </c>
      <c r="G125" s="41">
        <v>0</v>
      </c>
      <c r="H125" s="41">
        <v>0</v>
      </c>
      <c r="I125" s="68" t="e">
        <f t="shared" si="10"/>
        <v>#DIV/0!</v>
      </c>
      <c r="J125" s="69">
        <f>H125/H82</f>
        <v>0</v>
      </c>
      <c r="K125" s="73" t="e">
        <f t="shared" si="11"/>
        <v>#DIV/0!</v>
      </c>
    </row>
    <row r="126" spans="1:11" s="4" customFormat="1" ht="52.5" customHeight="1" thickBot="1">
      <c r="A126" s="64" t="s">
        <v>172</v>
      </c>
      <c r="B126" s="44" t="s">
        <v>173</v>
      </c>
      <c r="C126" s="12">
        <v>0</v>
      </c>
      <c r="D126" s="12">
        <v>0</v>
      </c>
      <c r="E126" s="66" t="e">
        <f t="shared" si="9"/>
        <v>#DIV/0!</v>
      </c>
      <c r="F126" s="70">
        <f>D126/D82</f>
        <v>0</v>
      </c>
      <c r="G126" s="12">
        <v>0</v>
      </c>
      <c r="H126" s="12">
        <v>0</v>
      </c>
      <c r="I126" s="66" t="e">
        <f t="shared" si="10"/>
        <v>#DIV/0!</v>
      </c>
      <c r="J126" s="70">
        <f>H126/H82</f>
        <v>0</v>
      </c>
      <c r="K126" s="72" t="e">
        <f t="shared" si="11"/>
        <v>#DIV/0!</v>
      </c>
    </row>
    <row r="127" spans="1:11" s="4" customFormat="1" ht="83.25" customHeight="1">
      <c r="A127" s="59" t="s">
        <v>72</v>
      </c>
      <c r="B127" s="36" t="s">
        <v>174</v>
      </c>
      <c r="C127" s="14">
        <v>-4299.7</v>
      </c>
      <c r="D127" s="14">
        <v>-4299.7</v>
      </c>
      <c r="E127" s="66">
        <f t="shared" si="9"/>
        <v>1</v>
      </c>
      <c r="F127" s="67">
        <f>D127/D82</f>
        <v>-0.09824090808350601</v>
      </c>
      <c r="G127" s="14">
        <v>-515.9</v>
      </c>
      <c r="H127" s="14">
        <v>-515.9</v>
      </c>
      <c r="I127" s="66">
        <f t="shared" si="10"/>
        <v>1</v>
      </c>
      <c r="J127" s="67">
        <f>H127/H82</f>
        <v>-0.009402549022109385</v>
      </c>
      <c r="K127" s="72">
        <f t="shared" si="11"/>
        <v>8.334367125411902</v>
      </c>
    </row>
    <row r="128" spans="1:11" s="4" customFormat="1" ht="61.5" customHeight="1">
      <c r="A128" s="37" t="s">
        <v>38</v>
      </c>
      <c r="B128" s="40" t="s">
        <v>175</v>
      </c>
      <c r="C128" s="60">
        <v>-4299.7</v>
      </c>
      <c r="D128" s="85">
        <v>-4299.7</v>
      </c>
      <c r="E128" s="68">
        <f t="shared" si="9"/>
        <v>1</v>
      </c>
      <c r="F128" s="69">
        <f>D128/D82</f>
        <v>-0.09824090808350601</v>
      </c>
      <c r="G128" s="60">
        <v>-515.9</v>
      </c>
      <c r="H128" s="85">
        <v>-515.9</v>
      </c>
      <c r="I128" s="68">
        <f t="shared" si="10"/>
        <v>1</v>
      </c>
      <c r="J128" s="69">
        <f>H128/H82</f>
        <v>-0.009402549022109385</v>
      </c>
      <c r="K128" s="73">
        <f t="shared" si="11"/>
        <v>8.334367125411902</v>
      </c>
    </row>
    <row r="129" spans="1:11" s="4" customFormat="1" ht="28.5" customHeight="1">
      <c r="A129" s="61" t="s">
        <v>48</v>
      </c>
      <c r="B129" s="62"/>
      <c r="C129" s="63">
        <f>C82+C6</f>
        <v>272558.1</v>
      </c>
      <c r="D129" s="63">
        <f>D82+D6</f>
        <v>53361.100000000006</v>
      </c>
      <c r="E129" s="71">
        <f>D129/C129</f>
        <v>0.19577880826143126</v>
      </c>
      <c r="F129" s="71">
        <f>D129/D129</f>
        <v>1</v>
      </c>
      <c r="G129" s="63">
        <f>G82+G6</f>
        <v>291950.8</v>
      </c>
      <c r="H129" s="63">
        <f>H82+H6</f>
        <v>54928.90000000001</v>
      </c>
      <c r="I129" s="71">
        <f>H129/G129</f>
        <v>0.18814437227094433</v>
      </c>
      <c r="J129" s="71">
        <f>H129/H129</f>
        <v>1</v>
      </c>
      <c r="K129" s="73">
        <f t="shared" si="11"/>
        <v>0.9714576479776583</v>
      </c>
    </row>
  </sheetData>
  <sheetProtection/>
  <mergeCells count="6">
    <mergeCell ref="K4:K5"/>
    <mergeCell ref="A1:O1"/>
    <mergeCell ref="A4:A5"/>
    <mergeCell ref="B4:B5"/>
    <mergeCell ref="C4:F4"/>
    <mergeCell ref="G4:J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Пономарева И. И.</cp:lastModifiedBy>
  <dcterms:created xsi:type="dcterms:W3CDTF">2016-07-28T07:28:38Z</dcterms:created>
  <dcterms:modified xsi:type="dcterms:W3CDTF">2016-09-14T13:50:21Z</dcterms:modified>
  <cp:category/>
  <cp:version/>
  <cp:contentType/>
  <cp:contentStatus/>
</cp:coreProperties>
</file>